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autoCompressPictures="0" defaultThemeVersion="124226"/>
  <mc:AlternateContent xmlns:mc="http://schemas.openxmlformats.org/markup-compatibility/2006">
    <mc:Choice Requires="x15">
      <x15ac:absPath xmlns:x15ac="http://schemas.microsoft.com/office/spreadsheetml/2010/11/ac" url="/Users/adrianagamero/Downloads/"/>
    </mc:Choice>
  </mc:AlternateContent>
  <xr:revisionPtr revIDLastSave="0" documentId="13_ncr:1_{BEBBEF33-F774-5442-9C47-0538A12E0FB8}" xr6:coauthVersionLast="47" xr6:coauthVersionMax="47" xr10:uidLastSave="{00000000-0000-0000-0000-000000000000}"/>
  <bookViews>
    <workbookView xWindow="18220" yWindow="500" windowWidth="10580" windowHeight="16220" firstSheet="1" activeTab="1" xr2:uid="{00000000-000D-0000-FFFF-FFFF00000000}"/>
  </bookViews>
  <sheets>
    <sheet name="Instrucciones" sheetId="9" r:id="rId1"/>
    <sheet name="Formato Matriz" sheetId="7" r:id="rId2"/>
    <sheet name="RIESGO DEL PROYECTO" sheetId="6" r:id="rId3"/>
    <sheet name="Prob. e Impacto" sheetId="5" r:id="rId4"/>
  </sheets>
  <definedNames>
    <definedName name="_xlnm._FilterDatabase" localSheetId="1" hidden="1">'Formato Matriz'!$B$6:$U$50</definedName>
    <definedName name="_xlnm.Print_Area" localSheetId="1">'Formato Matriz'!$B$1:$R$61</definedName>
    <definedName name="_xlnm.Print_Area" localSheetId="3">'Prob. e Impacto'!$A$1:$K$18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53" i="7" l="1"/>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21" i="7"/>
  <c r="N8" i="7"/>
  <c r="O8" i="7"/>
  <c r="N9" i="7"/>
  <c r="O9"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P23" i="7" s="1"/>
  <c r="Q23" i="7" s="1"/>
  <c r="N24" i="7"/>
  <c r="O24" i="7"/>
  <c r="N25" i="7"/>
  <c r="O25" i="7"/>
  <c r="N26" i="7"/>
  <c r="O26" i="7"/>
  <c r="N27" i="7"/>
  <c r="O27" i="7"/>
  <c r="N28" i="7"/>
  <c r="O28" i="7"/>
  <c r="N29" i="7"/>
  <c r="O29" i="7"/>
  <c r="P29" i="7" s="1"/>
  <c r="Q29" i="7" s="1"/>
  <c r="N30" i="7"/>
  <c r="O30" i="7"/>
  <c r="P30" i="7"/>
  <c r="N31" i="7"/>
  <c r="O31" i="7"/>
  <c r="P31" i="7" s="1"/>
  <c r="Q31" i="7" s="1"/>
  <c r="N32" i="7"/>
  <c r="O32" i="7"/>
  <c r="N33" i="7"/>
  <c r="O33" i="7"/>
  <c r="P33" i="7" s="1"/>
  <c r="Q33" i="7" s="1"/>
  <c r="N34" i="7"/>
  <c r="O34" i="7"/>
  <c r="N35" i="7"/>
  <c r="O35" i="7"/>
  <c r="N36" i="7"/>
  <c r="O36" i="7"/>
  <c r="N37" i="7"/>
  <c r="O37" i="7"/>
  <c r="N38" i="7"/>
  <c r="O38" i="7"/>
  <c r="P38" i="7" s="1"/>
  <c r="N39" i="7"/>
  <c r="O39" i="7"/>
  <c r="P39" i="7" s="1"/>
  <c r="N40" i="7"/>
  <c r="O40" i="7"/>
  <c r="P40" i="7"/>
  <c r="Q40" i="7" s="1"/>
  <c r="N41" i="7"/>
  <c r="O41" i="7"/>
  <c r="N42" i="7"/>
  <c r="O42" i="7"/>
  <c r="N43" i="7"/>
  <c r="O43" i="7"/>
  <c r="N44" i="7"/>
  <c r="O44" i="7"/>
  <c r="N45" i="7"/>
  <c r="O45" i="7"/>
  <c r="P45" i="7" s="1"/>
  <c r="Q45" i="7" s="1"/>
  <c r="N46" i="7"/>
  <c r="O46" i="7"/>
  <c r="P46" i="7" s="1"/>
  <c r="Q46" i="7" s="1"/>
  <c r="N47" i="7"/>
  <c r="O47" i="7"/>
  <c r="P47" i="7" s="1"/>
  <c r="Q47" i="7" s="1"/>
  <c r="N48" i="7"/>
  <c r="O48" i="7"/>
  <c r="P48" i="7"/>
  <c r="Q48" i="7" s="1"/>
  <c r="N49" i="7"/>
  <c r="O49" i="7"/>
  <c r="N50" i="7"/>
  <c r="O50" i="7"/>
  <c r="N51" i="7"/>
  <c r="O51" i="7"/>
  <c r="N52" i="7"/>
  <c r="O52" i="7"/>
  <c r="O53" i="7"/>
  <c r="N54" i="7"/>
  <c r="O54" i="7"/>
  <c r="P54" i="7"/>
  <c r="Q54" i="7" s="1"/>
  <c r="O7" i="7"/>
  <c r="P50" i="7" l="1"/>
  <c r="P36" i="7"/>
  <c r="Q36" i="7" s="1"/>
  <c r="P32" i="7"/>
  <c r="Q32" i="7" s="1"/>
  <c r="P28" i="7"/>
  <c r="Q28" i="7" s="1"/>
  <c r="P24" i="7"/>
  <c r="Q24" i="7" s="1"/>
  <c r="P26" i="7"/>
  <c r="P25" i="7"/>
  <c r="Q25" i="7" s="1"/>
  <c r="P22" i="7"/>
  <c r="Q22" i="7" s="1"/>
  <c r="P51" i="7"/>
  <c r="P35" i="7"/>
  <c r="P42" i="7"/>
  <c r="Q42" i="7" s="1"/>
  <c r="P49" i="7"/>
  <c r="P34" i="7"/>
  <c r="Q34" i="7" s="1"/>
  <c r="P41" i="7"/>
  <c r="P52" i="7"/>
  <c r="P44" i="7"/>
  <c r="Q44" i="7" s="1"/>
  <c r="P37" i="7"/>
  <c r="Q37" i="7" s="1"/>
  <c r="P43" i="7"/>
  <c r="P27" i="7"/>
  <c r="P21" i="7"/>
  <c r="Q21" i="7" s="1"/>
  <c r="N7" i="7"/>
  <c r="M12" i="7"/>
  <c r="P12" i="7" s="1"/>
  <c r="Q12" i="7" s="1"/>
  <c r="M8" i="7"/>
  <c r="P8" i="7" s="1"/>
  <c r="Q8" i="7" s="1"/>
  <c r="M19" i="7" l="1"/>
  <c r="P19" i="7" s="1"/>
  <c r="Q19" i="7" s="1"/>
  <c r="M15" i="7"/>
  <c r="P15" i="7" s="1"/>
  <c r="Q15" i="7" s="1"/>
  <c r="M16" i="7"/>
  <c r="P16" i="7" s="1"/>
  <c r="Q16" i="7" s="1"/>
  <c r="M17" i="7"/>
  <c r="P17" i="7" s="1"/>
  <c r="Q17" i="7" s="1"/>
  <c r="M18" i="7"/>
  <c r="P18" i="7" s="1"/>
  <c r="Q18" i="7" s="1"/>
  <c r="M20" i="7"/>
  <c r="P20" i="7" s="1"/>
  <c r="Q20" i="7" s="1"/>
  <c r="M11" i="7"/>
  <c r="P11" i="7" s="1"/>
  <c r="Q11" i="7" s="1"/>
  <c r="M13" i="7"/>
  <c r="P13" i="7" s="1"/>
  <c r="Q13" i="7" s="1"/>
  <c r="M14" i="7"/>
  <c r="P14" i="7" s="1"/>
  <c r="Q14" i="7" s="1"/>
  <c r="M9" i="7"/>
  <c r="P9" i="7" s="1"/>
  <c r="Q9" i="7" s="1"/>
  <c r="M10" i="7"/>
  <c r="P10" i="7" s="1"/>
  <c r="M7" i="7"/>
  <c r="U14" i="7"/>
  <c r="P7" i="7" l="1"/>
  <c r="Q7" i="7" s="1"/>
  <c r="U3" i="7"/>
  <c r="U4" i="7"/>
  <c r="U5" i="7"/>
  <c r="F3" i="6" l="1"/>
  <c r="U6" i="7"/>
  <c r="H7" i="6"/>
  <c r="E6" i="6"/>
  <c r="G3" i="6"/>
  <c r="H3" i="6"/>
  <c r="F4" i="6"/>
  <c r="E4" i="6"/>
  <c r="F6" i="6"/>
  <c r="H4" i="6"/>
  <c r="F5" i="6"/>
  <c r="H5" i="6"/>
  <c r="F7" i="6"/>
  <c r="D4" i="6"/>
  <c r="G7" i="6"/>
  <c r="G6" i="6"/>
  <c r="D6" i="6"/>
  <c r="D7" i="6"/>
  <c r="E5" i="6"/>
  <c r="H6" i="6"/>
  <c r="D3" i="6"/>
  <c r="G5" i="6"/>
  <c r="E3" i="6"/>
  <c r="E7" i="6"/>
  <c r="D5" i="6"/>
  <c r="G4" i="6"/>
</calcChain>
</file>

<file path=xl/sharedStrings.xml><?xml version="1.0" encoding="utf-8"?>
<sst xmlns="http://schemas.openxmlformats.org/spreadsheetml/2006/main" count="328" uniqueCount="214">
  <si>
    <t>LAS CELDAS QUE ENCUENTRE EN ESTE COLOR, SON CELDAS A DILIGENCIAR</t>
  </si>
  <si>
    <t>INSTRUCCIONES</t>
  </si>
  <si>
    <t>1. En la pestaña "Formato Matriz" diligencie la columna "Riesgo/Causa". Utilice la base de riesgos en la pestaña "Riesgos" para identificar los riesgos que aplican.</t>
  </si>
  <si>
    <t>2. Teniendo en cuenta la información en la pestaña "Prob. E Impacto", valore los riesgos que identificó.</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</si>
  <si>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</si>
  <si>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</si>
  <si>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7. Los mitigantes sugeridos al Contratista corresponden a tratamientos idicativos o sugeridos, sin prejuicio de que el Contratista pueda definir unos de mejor cobertura frente a la gestión de la probabilidad o impacto de los riesgos identificados.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</si>
  <si>
    <t>Evaluación Probabilidad Inherente</t>
  </si>
  <si>
    <t>Evaluación Impacto Inherente</t>
  </si>
  <si>
    <t>No.</t>
  </si>
  <si>
    <t>Riesgo/Causa</t>
  </si>
  <si>
    <t>Responsable</t>
  </si>
  <si>
    <t>Impacto</t>
  </si>
  <si>
    <t>Probabilidad</t>
  </si>
  <si>
    <t>P</t>
  </si>
  <si>
    <t>I</t>
  </si>
  <si>
    <t>Nivel de Riesgo</t>
  </si>
  <si>
    <t>Mitigantes Sugeridos</t>
  </si>
  <si>
    <t>Evaluación Probabilidad Residual</t>
  </si>
  <si>
    <t>Costo del contrato</t>
  </si>
  <si>
    <t>Tiempo del contrato</t>
  </si>
  <si>
    <t xml:space="preserve">Alcance </t>
  </si>
  <si>
    <t>Calidad</t>
  </si>
  <si>
    <t>Reputacional</t>
  </si>
  <si>
    <t>Legal</t>
  </si>
  <si>
    <t>Evaluación Impacto Residual</t>
  </si>
  <si>
    <t>RIESGOS DE CONTRATACIÓN</t>
  </si>
  <si>
    <t>Deficiencias en la elaboración de la propuesta debido a desconocimiento de las condiciones reales y actuales del mercado o falta de experticia.</t>
  </si>
  <si>
    <t>Contratista</t>
  </si>
  <si>
    <t>Posible</t>
  </si>
  <si>
    <t>Estructurar la oferta de conformidad conlos requerimientos de los TDR, el estado y la condiciones del mercado y con la capacidad técnica, económica y jurídica del contratista</t>
  </si>
  <si>
    <t>Reproceso en las convocatorias debido a que la convocatoria resulta desierta.</t>
  </si>
  <si>
    <t>Contratante</t>
  </si>
  <si>
    <t>Análisis del sector y estudio de mercado por parte de la Entidad contratante.</t>
  </si>
  <si>
    <t>Retraso en el inicio del contrato debido a la falta de cumplimiento de los requisitos previos a la firma del acta de inicio.</t>
  </si>
  <si>
    <t>Compartido</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</si>
  <si>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</si>
  <si>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Probable</t>
  </si>
  <si>
    <t>RIESGOS ASOCIADOS A LOS ENTREGABLES</t>
  </si>
  <si>
    <t>Modificaciones de algunos de los productos a entregar y/o modificaciones de algunos de los alcances del contrato sin aprobación de la supervisión/interventoría.</t>
  </si>
  <si>
    <t>Alto</t>
  </si>
  <si>
    <t>Deberá asumir el costo por entrega de productos que presenten deficiencias o fallas.</t>
  </si>
  <si>
    <t>Certeza</t>
  </si>
  <si>
    <t>Afectaciones en la ejecución del contrato debido mayores cantidades de obra o ítems no previstos por el contratista que afecten el presupuesto inicial aprobado.</t>
  </si>
  <si>
    <t>Raro</t>
  </si>
  <si>
    <t>Deberá asumir el costo por mayores cantidaes o items no previstos en el diagóastico presentado.</t>
  </si>
  <si>
    <t>Afectación a la ejecución del contrato en la etapa de obra con ocasión a retrasos o demoras en la entrega de las viviendas 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</si>
  <si>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</si>
  <si>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</si>
  <si>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Improbable</t>
  </si>
  <si>
    <t>Realizar pruebas y ensayos pertinentes de la efectividad de las metodologías propuestas.</t>
  </si>
  <si>
    <t>Afectación a la ejecución del contrato debido a entregables insuficientes, defectuosos, y/o incompletos según el alcance y las especificaciones técnicas establecidas.</t>
  </si>
  <si>
    <t xml:space="preserve">Verificar el cumplimiento de los requisitos establecidos, previo a la entrega de los productos, de conformidad con las especificaciones técnicas establecidas en los documentos contractuales. </t>
  </si>
  <si>
    <t>RIESGOS ASOCIADOS A LA INFORMACIÓN</t>
  </si>
  <si>
    <t>Afectación a la ejecución del contrato debido a dificultad en el acceso a las fuentes de información.</t>
  </si>
  <si>
    <t xml:space="preserve">El contratista implementará diferentes mecanismos de búsqueda de información que permitan obtener los datos necesarios para la ejecución del objeto contractual. </t>
  </si>
  <si>
    <t>Pérdida de la información física o electrónica debido a errores humanos, almacenamiento inadecuado o fallas en los sistemas de información.</t>
  </si>
  <si>
    <t xml:space="preserve">El contratista deberá implementar controles y inventarios y back ups de la información originada en el marco de la ejecución del objeto contractual.  </t>
  </si>
  <si>
    <t>Utilización indebida o revelación de información confidencial a un tercero no autorizado por parte del contratista/interventor.</t>
  </si>
  <si>
    <t xml:space="preserve">Se Implementarán acuerdos de confidencialidad en el manejo de la información reservada. </t>
  </si>
  <si>
    <t>RIESGOS AMBIENTALES</t>
  </si>
  <si>
    <t>Afectación a la ejecución del contrato debido a condiciones climáticas de la zona</t>
  </si>
  <si>
    <t>Seguimiento en materia climática a la ejecución del contrato y emisión de alertas tempranas.</t>
  </si>
  <si>
    <t>Terremotos, huracanes, tornados, volcanes, inundaciones fluviales, deslizamientos exorbitantes, vientos exorbitantes, incendios no provocados y/o demás fuerzas de la naturaleza.</t>
  </si>
  <si>
    <t>Seguimiento en materia  ambiental a la ejecución del contrato y emisión de alertas tempranas.</t>
  </si>
  <si>
    <t>Afectación a la ejecución del contrato debido a la existencia de características o condiciones del terreno adversas.</t>
  </si>
  <si>
    <t>Instalación de mesas de trabajo entre el contratista y el contratante, en las cuales se revisen este tipo de situaciones.</t>
  </si>
  <si>
    <t xml:space="preserve">Afectación a la ejecución del contrato debido a la ausencia del suministro de agua.   </t>
  </si>
  <si>
    <t>Contar con sistemas de almacenamiento de agua necesaria para garantizar la correcta ejecución del contrato.</t>
  </si>
  <si>
    <t>Afectación a la ejecución del contrato debido a la ausencia del suministro de energía.</t>
  </si>
  <si>
    <t xml:space="preserve">Contar con mecanimos alternos para el suministro de energía en caso de requerirse para el manejo de las herramientas necesarias. </t>
  </si>
  <si>
    <t>Falta de disponibilidad de predios y servidumbres debido a la deficiencia en la verificación o legalización de la titularidad de los predios y servidumbres.</t>
  </si>
  <si>
    <t>Deberá asumir el costo de los mayores tiempos ocasionados por estas demoras.</t>
  </si>
  <si>
    <t>RIESGOS ASOCIADOS CON TERCEROS</t>
  </si>
  <si>
    <t>Afectación a la ejecución del contrato debido a alteraciones o factores de orden público (paros, huelgas).</t>
  </si>
  <si>
    <t>Tanto la Entidad como el contratista deberán informarse sobre las anomalias en el orden público que puedan afectar el cumplimiento del contrato.</t>
  </si>
  <si>
    <t>Afectación a la ejecución del contrato debido a retrasos en las autorizaciones requeridas por parte de un tercero.</t>
  </si>
  <si>
    <t>Afectación a la ejecución del contrato debido a requerimientos especiales de las autoridades indigenas.</t>
  </si>
  <si>
    <t>Bajo</t>
  </si>
  <si>
    <t>Concertación planificada de mesas de trabajo con la respectiva autoridad indigena de la zona.</t>
  </si>
  <si>
    <t>Daños causados a bienes o propiedades de terceros debido a la ejecución propia del contrato.</t>
  </si>
  <si>
    <t>Elaboración de planes de contingencia frente a posibles situaciones de afectación a terceros que se presente en el marco de la ejecución contractual</t>
  </si>
  <si>
    <t xml:space="preserve">Dificultades, parálisis o imposibilidad en la ejecución del contrato debido a grupos al margen de la ley. </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</si>
  <si>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</si>
  <si>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Solicitud de pago de prebendas para permitir el desarrollo del contrato debido a presencia de grupos al margen de la ley en la zona.</t>
  </si>
  <si>
    <t>Deberá contemplar dentro de su metodologia y plan de trabajo y de acuerdo al territorio en el cual se llevará a cabo la Consultoría, la materialización de este riesgo. Se debe garantizar la denuncia ante las autoridades competentes, absteniendose de realizar cualquier tipo de pagos y al mismo tiempo generar la alerta ante la entidad contratante.</t>
  </si>
  <si>
    <t>RIESGOS LEGALES</t>
  </si>
  <si>
    <t>Afectación a la ejecución del contrato debido a demandas o condenas instauradas por diferentes actores al contratista/interventor.</t>
  </si>
  <si>
    <t xml:space="preserve">El contratista se obliga a mantener indemne a la Contratante, al cliente en cualquier reclamación o proceso judicial causado por actos u omisiones de este. </t>
  </si>
  <si>
    <t>Afectación a la ejecución del contrato y sus derivados (interventoría) debido al abandono del mismo</t>
  </si>
  <si>
    <t xml:space="preserve">El contratista presentará las garantías respectivas y requeridas dentro del contrato las cuales aseguraran el cumplimiento del objeto contractual y de sus obligaciones. </t>
  </si>
  <si>
    <t>RIESGO REGULATORIO Y POLITICO</t>
  </si>
  <si>
    <t>Modificaciones o ajustes contractuales debido a cambios normativos en el marco regulatorio o normatividad aplicable al proyecto.</t>
  </si>
  <si>
    <t>El contratista debe mantenerse actualizado frente a los cambios normativos que se presenten.</t>
  </si>
  <si>
    <t>Afectación en el inicio del contrato debido a la demora de trámites ante las entidades competentes.</t>
  </si>
  <si>
    <t>Deberá sumir el costo de los mayores tiempos ocasionados por estas demoras.</t>
  </si>
  <si>
    <t xml:space="preserve">Afectación a la ejecución del contrato debido a declaratorias de estado de emergencia de cualquier indole en el territorio nacional. </t>
  </si>
  <si>
    <t>Se deberá adoptar las medidas contractules necesarias para ajustar la ejecución del contrato a la situación y los hechos que generaron la necesidad de modificación de las condiciones inicialmente pactadas.</t>
  </si>
  <si>
    <t>Afectaciones en la ejecución del contrato debido a cambios de Gobierno o Administradores en la entidad contratante.</t>
  </si>
  <si>
    <t>Medio</t>
  </si>
  <si>
    <t xml:space="preserve">El contratista deberá contemplar dentro de su modelo de negocio y cronograma de ejecución contractual situacione relacionadas con este riesgo. </t>
  </si>
  <si>
    <t>Afectación a la ejecución del contrato debido a falta de Coordinación Interinstitucional.</t>
  </si>
  <si>
    <t>RIESGOS DE MANO DE OBRA, MATERIALES Y EQUIPOS</t>
  </si>
  <si>
    <t>Afectación a la ejecución del contrato debido a la falta de disponibilidad de equipo técnico calificado en el momento de inicio del mismo.</t>
  </si>
  <si>
    <t>El contratista deberá contemplar planes de contingencia y continuidad del negocio.</t>
  </si>
  <si>
    <t>Afectación a la ejecución del contrato debido a cambios tecnológicos en los equipos requeridos para la ejecución del mismo.</t>
  </si>
  <si>
    <t>Inusual</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</si>
  <si>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</si>
  <si>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</si>
  <si>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debido a escasez de materiales y equipos requeridos.</t>
  </si>
  <si>
    <t>RIESGOS LABORALES</t>
  </si>
  <si>
    <t>Afectación a los derechos humanos del personal del contratista/interventor debido a deficiencias en sus políticas y procesos de contratación.</t>
  </si>
  <si>
    <t>Deberá ceñirse a la normatividad legal Colombiana en material laboral, así mismo el contratista deberá presentar, al momento de radicar su respectiva factura o cuenta de cobro, soportes de pagos de salarios y prestaciones sociales.</t>
  </si>
  <si>
    <t>Ausencia del personal del contratista debido al inoportuno pago de salarios, prestaciones sociales e indemnizaciones.</t>
  </si>
  <si>
    <t>El contratista deberá presentar al momento de radicar su respectiva factura o cuenta de cobro, soportes de pagos de salarios y prestaciones sociales.</t>
  </si>
  <si>
    <t>RIESGOS FINANCIEROS</t>
  </si>
  <si>
    <t>Sobrecostos en la ejecución del contrato debido a la estimación errada de los costos inherentes a la ejecución del mismo.</t>
  </si>
  <si>
    <t>Asumir los sobrecostos derivados de la materialización de este riesgo.</t>
  </si>
  <si>
    <t>Sobrecostos en la ejecución del contrato debido al alza inesperada de insumos no regulados.</t>
  </si>
  <si>
    <t xml:space="preserve">El contratista deberá contemplar planes de contingencia y continuidad del negocio frente a estas situaciones. </t>
  </si>
  <si>
    <t>Falta de consecución de recursos económicos para la ejecución del contrato</t>
  </si>
  <si>
    <t>Disponer de los respectivos documentos de disponibilidad presupuestal, los cuales sirven de soporte presupuestal para el contrato.</t>
  </si>
  <si>
    <t>Radicación incorrecta de las cuentas de cobro (correctamente diligenciadas, firmadas y a tiempo).</t>
  </si>
  <si>
    <t>Verificar el cumplimiento a lo estipulado en el Manual Operativo y otras disposiciones vigentes, previo a la radicación de las cuentas de cobro.</t>
  </si>
  <si>
    <t>Afectación a la ejecución del contrato por el impacto económico en el precio global, debido a la variación de la TRM o aspectos macroeconómicos</t>
  </si>
  <si>
    <t>El contratista deberá tener en cuenta dichas variaciones y variables en la estructuración del modelo económico del negocio</t>
  </si>
  <si>
    <t>Afectación a la ejecución del contrato debido a insolvencia económica del contratista/interventor.</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</si>
  <si>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</si>
  <si>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Afectación a la ejecución del contrato debido a retrasos en la gestión administrativa a cargo de la Fiducia.</t>
  </si>
  <si>
    <t xml:space="preserve">La contratante deberá cumplir, de conformidad con las directrices internas, con los tiempos de respuestas contemplados en el marco de sus trámites administrativos. </t>
  </si>
  <si>
    <t>RIESGOS DE LA EJECUCIÓN</t>
  </si>
  <si>
    <t>Suspensión de la ejecución del plazo contractual por causas internas o externas al contrato.</t>
  </si>
  <si>
    <t>El contratista deberá contemplar la posible ocurrencia del riesgo en la configuración de su modelo económico</t>
  </si>
  <si>
    <t xml:space="preserve">Suspensión de la ejecución debido a emergencia sanitaria grave definida por el Gobierno. </t>
  </si>
  <si>
    <t xml:space="preserve">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definir la continuidad del contrato. </t>
  </si>
  <si>
    <t>Dificultades de acceso a las zonas de intervención</t>
  </si>
  <si>
    <t>El contratista deberá contemplar la posible ocurrencia del riesgo en la planeación de la ejecución del contrato</t>
  </si>
  <si>
    <t>Terminación anormal o anticipada del contrato por causas no imputables al contratante</t>
  </si>
  <si>
    <t>contratista</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</si>
  <si>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</si>
  <si>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</si>
  <si>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</si>
  <si>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</si>
  <si>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</si>
  <si>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</si>
  <si>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</si>
  <si>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MAPA DE RIESGOS - COLORIMETRÍA</t>
  </si>
  <si>
    <t>PROBABILIDAD</t>
  </si>
  <si>
    <t>IMPACTO</t>
  </si>
  <si>
    <t>menor igual a 1</t>
  </si>
  <si>
    <t>2 y 3</t>
  </si>
  <si>
    <t>4 y 8</t>
  </si>
  <si>
    <t>9 a 16</t>
  </si>
  <si>
    <t>Extremo</t>
  </si>
  <si>
    <t>17 a 25</t>
  </si>
  <si>
    <t>CRITERIOS DE PROBABILIDAD</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</si>
  <si>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</si>
  <si>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</si>
  <si>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</si>
  <si>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</si>
  <si>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</si>
  <si>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</si>
  <si>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</si>
  <si>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</si>
  <si>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</si>
  <si>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</si>
  <si>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</si>
  <si>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</si>
  <si>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Muy alta probabilidad de ocurrencia durante el proyecto y/o ha ocurrido varias veces en proyectos similares.</t>
  </si>
  <si>
    <t>CRITERIOS DE IMPACTO</t>
  </si>
  <si>
    <t>DESCRIPTOR</t>
  </si>
  <si>
    <t>COSTO DEL PROYECTO</t>
  </si>
  <si>
    <t>TIEMPO DEL PROYECTO</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</si>
  <si>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</si>
  <si>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</si>
  <si>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</si>
  <si>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</si>
  <si>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</si>
  <si>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</si>
  <si>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</si>
  <si>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</si>
  <si>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</si>
  <si>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r>
      <rPr>
        <b/>
        <sz val="10"/>
        <rFont val="Calibri"/>
        <family val="2"/>
        <scheme val="minor"/>
      </rPr>
      <t>Comentarios al interior de la Entidad</t>
    </r>
    <r>
      <rPr>
        <sz val="10"/>
        <rFont val="Calibri"/>
        <family val="2"/>
        <scheme val="minor"/>
      </rPr>
      <t xml:space="preserve">
No afecta la imagen de la entidad ante las partes interesadas externas.</t>
    </r>
  </si>
  <si>
    <t>* Glosas de interventoria 
* Glosas  de Auditoría interna y/o  Revisoría fiscal</t>
  </si>
  <si>
    <t>MENOR</t>
  </si>
  <si>
    <t xml:space="preserve">Incremento &gt;5,1% &lt;10%
</t>
  </si>
  <si>
    <t>Retraso &gt;5% &lt;10%
90&lt;SPI&lt;95%</t>
  </si>
  <si>
    <t>El proyecto sigue a pesar de</t>
  </si>
  <si>
    <t>Disminución de la calidad mínima, no afecta en forma significativa los resultados del proyecto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</si>
  <si>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</si>
  <si>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t>*Glosa o llamado de atención por parte de entes de control externos</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</si>
  <si>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</si>
  <si>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</si>
  <si>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</si>
  <si>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</si>
  <si>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</si>
  <si>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</si>
  <si>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</si>
  <si>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</si>
  <si>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</si>
  <si>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</si>
  <si>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</si>
  <si>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</si>
  <si>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</si>
  <si>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</si>
  <si>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</si>
  <si>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</si>
  <si>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</si>
  <si>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</si>
  <si>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</si>
  <si>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</si>
  <si>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</si>
  <si>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SPI: Indicador de desempeño del cronograma</t>
  </si>
  <si>
    <t xml:space="preserve"> Matriz de Riesgo
Objeto:  ELABORAR POR EL SISTEMA DE PRECIO GLOBAL FIJO SIN FÓRMULA DE REAJUSTE Y DE CONFORMIDAD CON LAS ESPECIFICACIONES ESTABLECIDAS EN LOS TÉRMINOS DE REFERENCIA, LA CATEGORIZACIÓN, DIAGNÓSTICO Y EJECUCIÓN PARA LA APLICACIÓN DE LOS SUBSIDIOS FAMILIARES DE VIVIENDA BAJO LA MODALIDAD DE MEJORAMIENTO DE VIVIENDA URBANA EN ESPECIE EN EL MUNICIPIO DE LA TOLA EN EL DEPARTAMENTO DE NARIÑO.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</si>
</sst>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8"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0"/>
      <color rgb="FF000000"/>
      <name val="Calibri"/>
      <family val="2"/>
    </font>
    <font>
      <sz val="10"/>
      <color rgb="FF000000"/>
      <name val="Calibri"/>
      <family val="2"/>
      <scheme val="minor"/>
    </font>
    <font>
      <sz val="11"/>
      <color rgb="FF000000"/>
      <name val="Calibri"/>
      <family val="2"/>
      <scheme val="minor"/>
    </font>
    <font>
      <sz val="11"/>
      <color rgb="FF000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rgb="FFD4D4D4"/>
      </right>
      <top style="medium">
        <color rgb="FFD4D4D4"/>
      </top>
      <bottom style="medium">
        <color rgb="FFD4D4D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19">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Border="1" applyAlignment="1">
      <alignment vertical="center" wrapText="1"/>
    </xf>
    <xf numFmtId="0" fontId="4" fillId="0" borderId="0" xfId="0" applyFont="1" applyAlignment="1">
      <alignment horizontal="center" vertical="center" wrapText="1"/>
    </xf>
    <xf numFmtId="0" fontId="4" fillId="3" borderId="0" xfId="0" applyFont="1" applyFill="1" applyAlignment="1">
      <alignment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left" vertical="center" wrapText="1"/>
    </xf>
    <xf numFmtId="0" fontId="8" fillId="0" borderId="0" xfId="0" applyFont="1" applyAlignment="1">
      <alignment horizontal="left" vertical="center" wrapText="1" readingOrder="1"/>
    </xf>
    <xf numFmtId="0" fontId="8" fillId="0" borderId="0" xfId="0" applyFont="1" applyAlignment="1">
      <alignment vertical="center" wrapText="1"/>
    </xf>
    <xf numFmtId="0" fontId="4" fillId="0" borderId="0" xfId="0" applyFont="1" applyAlignment="1">
      <alignment horizontal="left" vertical="center"/>
    </xf>
    <xf numFmtId="0" fontId="6" fillId="6"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0" xfId="0" applyFont="1" applyFill="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1" fontId="4" fillId="0" borderId="0" xfId="0" applyNumberFormat="1" applyFont="1" applyAlignment="1">
      <alignment horizontal="lef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Border="1"/>
    <xf numFmtId="0" fontId="0" fillId="0" borderId="15" xfId="0" applyBorder="1"/>
    <xf numFmtId="0" fontId="12" fillId="12" borderId="0" xfId="0" applyFont="1" applyFill="1"/>
    <xf numFmtId="0" fontId="7" fillId="0" borderId="0" xfId="0" applyFont="1" applyAlignment="1">
      <alignment horizontal="center" vertical="center" wrapText="1"/>
    </xf>
    <xf numFmtId="0" fontId="13" fillId="0" borderId="0" xfId="0" applyFont="1" applyAlignment="1">
      <alignment vertical="center"/>
    </xf>
    <xf numFmtId="0" fontId="6" fillId="2" borderId="2" xfId="0" applyFont="1" applyFill="1" applyBorder="1" applyAlignment="1">
      <alignment horizontal="center" vertical="center" wrapText="1"/>
    </xf>
    <xf numFmtId="0" fontId="6" fillId="10" borderId="0" xfId="0" applyFont="1" applyFill="1" applyAlignment="1">
      <alignment horizontal="center" vertical="center" wrapText="1"/>
    </xf>
    <xf numFmtId="0" fontId="6" fillId="2" borderId="1" xfId="0" applyFont="1" applyFill="1" applyBorder="1" applyAlignment="1">
      <alignment horizontal="center" vertical="center"/>
    </xf>
    <xf numFmtId="0" fontId="4" fillId="0" borderId="5" xfId="0" applyFont="1" applyBorder="1" applyAlignment="1">
      <alignment horizontal="left" vertical="center" wrapText="1"/>
    </xf>
    <xf numFmtId="0" fontId="8" fillId="0" borderId="1" xfId="0" applyFont="1" applyBorder="1" applyAlignment="1">
      <alignment horizontal="center" vertical="center" wrapText="1"/>
    </xf>
    <xf numFmtId="0" fontId="4" fillId="0" borderId="12" xfId="0" applyFont="1" applyBorder="1" applyAlignment="1">
      <alignment horizontal="left" vertical="center" wrapText="1"/>
    </xf>
    <xf numFmtId="1" fontId="4" fillId="0" borderId="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15" fillId="0" borderId="0" xfId="0" applyFont="1" applyAlignment="1">
      <alignment horizontal="justify" vertical="center" wrapText="1"/>
    </xf>
    <xf numFmtId="0" fontId="4" fillId="0" borderId="5" xfId="0" applyFont="1" applyBorder="1" applyAlignment="1">
      <alignment horizontal="center" vertical="center" wrapText="1"/>
    </xf>
    <xf numFmtId="0" fontId="8"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14" fillId="0" borderId="17" xfId="0" applyFont="1" applyBorder="1" applyAlignment="1">
      <alignment horizontal="justify"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5" fillId="4" borderId="1" xfId="0" applyFont="1" applyFill="1" applyBorder="1" applyAlignment="1">
      <alignment horizontal="center" vertical="center" wrapText="1"/>
    </xf>
    <xf numFmtId="0" fontId="16" fillId="0" borderId="14"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5" fillId="4" borderId="8"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7" fillId="7"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10">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4"/>
  <sheetViews>
    <sheetView showGridLines="0" zoomScale="85" zoomScaleNormal="85" zoomScaleSheetLayoutView="85" zoomScalePageLayoutView="115" workbookViewId="0">
      <selection activeCell="B7" sqref="B7:B24"/>
    </sheetView>
  </sheetViews>
  <sheetFormatPr baseColWidth="10" defaultColWidth="11.5" defaultRowHeight="15" x14ac:dyDescent="0.2"/>
  <cols>
    <col min="1" max="1" width="4.6640625" customWidth="1"/>
    <col min="2" max="2" width="163.1640625" customWidth="1"/>
    <col min="3" max="3" width="5" customWidth="1"/>
  </cols>
  <sheetData>
    <row r="1" spans="1:17" x14ac:dyDescent="0.2">
      <c r="A1" s="32"/>
      <c r="B1" s="51" t="s">
        <v>0</v>
      </c>
      <c r="C1" s="32"/>
    </row>
    <row r="2" spans="1:17" x14ac:dyDescent="0.2">
      <c r="A2" s="32"/>
      <c r="B2" s="48" t="s">
        <v>1</v>
      </c>
      <c r="C2" s="32"/>
    </row>
    <row r="3" spans="1:17" x14ac:dyDescent="0.2">
      <c r="A3" s="32"/>
      <c r="B3" s="50" t="s">
        <v>2</v>
      </c>
      <c r="C3" s="32"/>
    </row>
    <row r="4" spans="1:17" x14ac:dyDescent="0.2">
      <c r="A4" s="32"/>
      <c r="B4" s="50" t="s">
        <v>3</v>
      </c>
      <c r="C4" s="32"/>
    </row>
    <row r="5" spans="1:17" x14ac:dyDescent="0.2">
      <c r="A5" s="32"/>
      <c r="B5" s="50" t="s">
        <v>4</v>
      </c>
      <c r="C5" s="32"/>
    </row>
    <row r="6" spans="1:17" ht="16" thickBot="1" x14ac:dyDescent="0.25">
      <c r="B6" s="49" t="s">
        <v>5</v>
      </c>
    </row>
    <row r="7" spans="1:17" ht="15" customHeight="1" x14ac:dyDescent="0.2">
      <c r="B7" s="71" t="s">
        <v>6</v>
      </c>
      <c r="C7" s="1"/>
      <c r="D7" s="1"/>
      <c r="E7" s="1"/>
      <c r="F7" s="1"/>
      <c r="G7" s="1"/>
      <c r="H7" s="1"/>
      <c r="I7" s="1"/>
      <c r="J7" s="1"/>
      <c r="K7" s="1"/>
      <c r="L7" s="1"/>
      <c r="M7" s="1"/>
      <c r="N7" s="1"/>
      <c r="O7" s="1"/>
      <c r="P7" s="1"/>
      <c r="Q7" s="1"/>
    </row>
    <row r="8" spans="1:17" x14ac:dyDescent="0.2">
      <c r="B8" s="72"/>
    </row>
    <row r="9" spans="1:17" x14ac:dyDescent="0.2">
      <c r="B9" s="72"/>
    </row>
    <row r="10" spans="1:17" x14ac:dyDescent="0.2">
      <c r="B10" s="72"/>
    </row>
    <row r="11" spans="1:17" x14ac:dyDescent="0.2">
      <c r="B11" s="72"/>
    </row>
    <row r="12" spans="1:17" x14ac:dyDescent="0.2">
      <c r="B12" s="72"/>
    </row>
    <row r="13" spans="1:17" x14ac:dyDescent="0.2">
      <c r="B13" s="72"/>
    </row>
    <row r="14" spans="1:17" x14ac:dyDescent="0.2">
      <c r="B14" s="72"/>
    </row>
    <row r="15" spans="1:17" x14ac:dyDescent="0.2">
      <c r="B15" s="72"/>
    </row>
    <row r="16" spans="1:17" x14ac:dyDescent="0.2">
      <c r="B16" s="72"/>
    </row>
    <row r="17" spans="2:2" x14ac:dyDescent="0.2">
      <c r="B17" s="72"/>
    </row>
    <row r="18" spans="2:2" x14ac:dyDescent="0.2">
      <c r="B18" s="72"/>
    </row>
    <row r="19" spans="2:2" x14ac:dyDescent="0.2">
      <c r="B19" s="72"/>
    </row>
    <row r="20" spans="2:2" x14ac:dyDescent="0.2">
      <c r="B20" s="72"/>
    </row>
    <row r="21" spans="2:2" x14ac:dyDescent="0.2">
      <c r="B21" s="72"/>
    </row>
    <row r="22" spans="2:2" x14ac:dyDescent="0.2">
      <c r="B22" s="72"/>
    </row>
    <row r="23" spans="2:2" x14ac:dyDescent="0.2">
      <c r="B23" s="72"/>
    </row>
    <row r="24" spans="2:2" x14ac:dyDescent="0.2">
      <c r="B24" s="73"/>
    </row>
  </sheetData>
  <mergeCells count="1">
    <mergeCell ref="B7:B24"/>
  </mergeCells>
  <pageMargins left="0.7" right="0.7" top="0.75" bottom="0.75" header="0.3" footer="0.3"/>
  <pageSetup scale="52"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62"/>
  <sheetViews>
    <sheetView showGridLines="0" tabSelected="1" view="pageBreakPreview" topLeftCell="B1" zoomScaleNormal="150" zoomScaleSheetLayoutView="100" zoomScalePageLayoutView="150" workbookViewId="0">
      <pane ySplit="6" topLeftCell="A52" activePane="bottomLeft" state="frozen"/>
      <selection activeCell="B1" sqref="B1"/>
      <selection pane="bottomLeft" activeCell="J8" sqref="J8"/>
    </sheetView>
  </sheetViews>
  <sheetFormatPr baseColWidth="10" defaultColWidth="11.5" defaultRowHeight="14" x14ac:dyDescent="0.2"/>
  <cols>
    <col min="1" max="1" width="4.1640625" style="22" hidden="1" customWidth="1"/>
    <col min="2" max="2" width="5.33203125" style="22" customWidth="1"/>
    <col min="3" max="3" width="14.5" style="22" customWidth="1"/>
    <col min="4" max="4" width="44.5" style="22" customWidth="1"/>
    <col min="5" max="5" width="10.83203125" style="22" bestFit="1" customWidth="1"/>
    <col min="6" max="6" width="10.33203125" style="22" customWidth="1"/>
    <col min="7" max="7" width="11.5" style="22" customWidth="1"/>
    <col min="8" max="8" width="7" style="22" bestFit="1" customWidth="1"/>
    <col min="9" max="9" width="6.6640625" style="22" bestFit="1" customWidth="1"/>
    <col min="10" max="10" width="11.1640625" style="22" bestFit="1" customWidth="1"/>
    <col min="11" max="11" width="7.6640625" style="22" customWidth="1"/>
    <col min="12" max="12" width="11" style="22" bestFit="1" customWidth="1"/>
    <col min="13" max="13" width="7.6640625" style="39" customWidth="1"/>
    <col min="14" max="14" width="15.1640625" style="22" customWidth="1"/>
    <col min="15" max="15" width="6.33203125" style="39" customWidth="1"/>
    <col min="16" max="16" width="11.6640625" style="39" customWidth="1"/>
    <col min="17" max="17" width="18.5" style="39" customWidth="1"/>
    <col min="18" max="18" width="52.5" style="22" customWidth="1"/>
    <col min="19" max="19" width="4.1640625" style="22" customWidth="1"/>
    <col min="20" max="20" width="30.5" style="22" customWidth="1"/>
    <col min="21" max="21" width="17.5" style="22" customWidth="1"/>
    <col min="22" max="16384" width="11.5" style="22"/>
  </cols>
  <sheetData>
    <row r="1" spans="2:21" ht="17.5" customHeight="1" x14ac:dyDescent="0.2"/>
    <row r="2" spans="2:21" ht="16" customHeight="1" x14ac:dyDescent="0.2">
      <c r="B2" s="87"/>
      <c r="C2" s="88"/>
      <c r="D2" s="80" t="s">
        <v>213</v>
      </c>
      <c r="E2" s="80"/>
      <c r="F2" s="80"/>
      <c r="G2" s="80"/>
      <c r="H2" s="80"/>
      <c r="I2" s="80"/>
      <c r="J2" s="80"/>
      <c r="K2" s="80"/>
      <c r="L2" s="80"/>
      <c r="M2" s="80"/>
      <c r="N2" s="80"/>
      <c r="O2" s="80"/>
      <c r="P2" s="80"/>
      <c r="Q2" s="80"/>
      <c r="R2" s="52"/>
    </row>
    <row r="3" spans="2:21" ht="16" customHeight="1" x14ac:dyDescent="0.2">
      <c r="B3" s="89"/>
      <c r="C3" s="90"/>
      <c r="D3" s="80"/>
      <c r="E3" s="80"/>
      <c r="F3" s="80"/>
      <c r="G3" s="80"/>
      <c r="H3" s="80"/>
      <c r="I3" s="80"/>
      <c r="J3" s="80"/>
      <c r="K3" s="80"/>
      <c r="L3" s="80"/>
      <c r="M3" s="80"/>
      <c r="N3" s="80"/>
      <c r="O3" s="80"/>
      <c r="P3" s="80"/>
      <c r="Q3" s="80"/>
      <c r="R3" s="52"/>
      <c r="T3" s="47" t="s">
        <v>7</v>
      </c>
      <c r="U3" s="3">
        <f>INT(AVERAGE(M7:M122))</f>
        <v>2</v>
      </c>
    </row>
    <row r="4" spans="2:21" ht="30.75" customHeight="1" x14ac:dyDescent="0.2">
      <c r="B4" s="91"/>
      <c r="C4" s="92"/>
      <c r="D4" s="80"/>
      <c r="E4" s="80"/>
      <c r="F4" s="80"/>
      <c r="G4" s="80"/>
      <c r="H4" s="80"/>
      <c r="I4" s="80"/>
      <c r="J4" s="80"/>
      <c r="K4" s="80"/>
      <c r="L4" s="80"/>
      <c r="M4" s="80"/>
      <c r="N4" s="80"/>
      <c r="O4" s="80"/>
      <c r="P4" s="80"/>
      <c r="Q4" s="80"/>
      <c r="R4" s="70"/>
      <c r="T4" s="47" t="s">
        <v>8</v>
      </c>
      <c r="U4" s="3" t="e">
        <f>INT(AVERAGE(#REF!))</f>
        <v>#REF!</v>
      </c>
    </row>
    <row r="5" spans="2:21" ht="13" customHeight="1" x14ac:dyDescent="0.2">
      <c r="B5" s="82" t="s">
        <v>9</v>
      </c>
      <c r="C5" s="93" t="s">
        <v>10</v>
      </c>
      <c r="D5" s="94"/>
      <c r="E5" s="82" t="s">
        <v>11</v>
      </c>
      <c r="F5" s="84" t="s">
        <v>12</v>
      </c>
      <c r="G5" s="85"/>
      <c r="H5" s="85"/>
      <c r="I5" s="85"/>
      <c r="J5" s="85"/>
      <c r="K5" s="86"/>
      <c r="L5" s="75" t="s">
        <v>13</v>
      </c>
      <c r="M5" s="75" t="s">
        <v>14</v>
      </c>
      <c r="N5" s="75" t="s">
        <v>12</v>
      </c>
      <c r="O5" s="75" t="s">
        <v>15</v>
      </c>
      <c r="P5" s="75" t="s">
        <v>16</v>
      </c>
      <c r="Q5" s="75" t="s">
        <v>16</v>
      </c>
      <c r="R5" s="74" t="s">
        <v>17</v>
      </c>
      <c r="T5" s="47" t="s">
        <v>18</v>
      </c>
      <c r="U5" s="3" t="e">
        <f>+INT(AVERAGE(#REF!))</f>
        <v>#REF!</v>
      </c>
    </row>
    <row r="6" spans="2:21" ht="25.5" customHeight="1" x14ac:dyDescent="0.2">
      <c r="B6" s="83"/>
      <c r="C6" s="95"/>
      <c r="D6" s="96"/>
      <c r="E6" s="83"/>
      <c r="F6" s="33" t="s">
        <v>19</v>
      </c>
      <c r="G6" s="33" t="s">
        <v>20</v>
      </c>
      <c r="H6" s="33" t="s">
        <v>21</v>
      </c>
      <c r="I6" s="33" t="s">
        <v>22</v>
      </c>
      <c r="J6" s="33" t="s">
        <v>23</v>
      </c>
      <c r="K6" s="33" t="s">
        <v>24</v>
      </c>
      <c r="L6" s="76"/>
      <c r="M6" s="97"/>
      <c r="N6" s="76"/>
      <c r="O6" s="97"/>
      <c r="P6" s="76"/>
      <c r="Q6" s="76"/>
      <c r="R6" s="74"/>
      <c r="T6" s="47" t="s">
        <v>25</v>
      </c>
      <c r="U6" s="3" t="e">
        <f>+INT(AVERAGE(#REF!))</f>
        <v>#REF!</v>
      </c>
    </row>
    <row r="7" spans="2:21" ht="45" x14ac:dyDescent="0.2">
      <c r="B7" s="34">
        <v>1</v>
      </c>
      <c r="C7" s="78" t="s">
        <v>26</v>
      </c>
      <c r="D7" s="2" t="s">
        <v>27</v>
      </c>
      <c r="E7" s="34" t="s">
        <v>28</v>
      </c>
      <c r="F7" s="58">
        <v>1</v>
      </c>
      <c r="G7" s="58">
        <v>1</v>
      </c>
      <c r="H7" s="58">
        <v>1</v>
      </c>
      <c r="I7" s="58">
        <v>4</v>
      </c>
      <c r="J7" s="58">
        <v>2</v>
      </c>
      <c r="K7" s="58">
        <v>1</v>
      </c>
      <c r="L7" s="58" t="s">
        <v>29</v>
      </c>
      <c r="M7" s="34">
        <f t="shared" ref="M7:M14" si="0">IF(L7="Raro",1,IF(L7="Improbable",2,IF(L7="Posible",3,IF(L7="Probable",4,IF(L7="Certeza","5")))))</f>
        <v>3</v>
      </c>
      <c r="N7" s="34" t="str">
        <f>IF(MAX(F7:K7)=1,"Insignificante",IF(MAX(F7:K7)=2,"Menor",IF(MAX(F7:K7)=3,"Moderado",IF(MAX(F7:K7)=4,"Mayor",IF(MAX(F7:K7)=5,"Catastrofico","0")))))</f>
        <v>Mayor</v>
      </c>
      <c r="O7" s="60">
        <f>+(SUM(F7:K7)/6)</f>
        <v>1.6666666666666667</v>
      </c>
      <c r="P7" s="60">
        <f>+M7*O7</f>
        <v>5</v>
      </c>
      <c r="Q7" s="34" t="str">
        <f>IF(P7&lt;=1,"Inusual",IF(AND(P7&gt;=2,P7&lt;=3),"Bajo",IF(AND(P7&gt;=4,P7&lt;=8),"Medio",IF(AND(P7&gt;=9,P7&lt;=16),"Alto",IF(AND(P7&gt;=17,P7&lt;=25),"Extremo","0")))))</f>
        <v>Medio</v>
      </c>
      <c r="R7" s="2" t="s">
        <v>30</v>
      </c>
      <c r="T7" s="53"/>
      <c r="U7" s="53"/>
    </row>
    <row r="8" spans="2:21" ht="28" customHeight="1" x14ac:dyDescent="0.2">
      <c r="B8" s="34">
        <v>2</v>
      </c>
      <c r="C8" s="78"/>
      <c r="D8" s="2" t="s">
        <v>31</v>
      </c>
      <c r="E8" s="34" t="s">
        <v>32</v>
      </c>
      <c r="F8" s="58">
        <v>1</v>
      </c>
      <c r="G8" s="58">
        <v>4</v>
      </c>
      <c r="H8" s="58">
        <v>1</v>
      </c>
      <c r="I8" s="58">
        <v>1</v>
      </c>
      <c r="J8" s="58">
        <v>3</v>
      </c>
      <c r="K8" s="58">
        <v>1</v>
      </c>
      <c r="L8" s="58" t="s">
        <v>29</v>
      </c>
      <c r="M8" s="34">
        <f t="shared" si="0"/>
        <v>3</v>
      </c>
      <c r="N8" s="34" t="str">
        <f t="shared" ref="N8:N54" si="1">IF(MAX(F8:K8)=1,"Insignificante",IF(MAX(F8:K8)=2,"Menor",IF(MAX(F8:K8)=3,"Moderado",IF(MAX(F8:K8)=4,"Mayor",IF(MAX(F8:K8)=5,"Catastrofico","0")))))</f>
        <v>Mayor</v>
      </c>
      <c r="O8" s="60">
        <f t="shared" ref="O8:O54" si="2">+(SUM(F8:K8)/6)</f>
        <v>1.8333333333333333</v>
      </c>
      <c r="P8" s="60">
        <f t="shared" ref="P8:P54" si="3">+M8*O8</f>
        <v>5.5</v>
      </c>
      <c r="Q8" s="34" t="str">
        <f t="shared" ref="Q8:Q54" si="4">IF(P8&lt;=1,"Inusual",IF(AND(P8&gt;=2,P8&lt;=3),"Bajo",IF(AND(P8&gt;=4,P8&lt;=8),"Medio",IF(AND(P8&gt;=9,P8&lt;=16),"Alto",IF(AND(P8&gt;=17,P8&lt;=25),"Extremo","0")))))</f>
        <v>Medio</v>
      </c>
      <c r="R8" s="2" t="s">
        <v>33</v>
      </c>
      <c r="T8" s="53">
        <v>3</v>
      </c>
      <c r="U8" s="53" t="s">
        <v>29</v>
      </c>
    </row>
    <row r="9" spans="2:21" ht="91.5" customHeight="1" x14ac:dyDescent="0.2">
      <c r="B9" s="34">
        <v>3</v>
      </c>
      <c r="C9" s="79"/>
      <c r="D9" s="2" t="s">
        <v>34</v>
      </c>
      <c r="E9" s="34" t="s">
        <v>35</v>
      </c>
      <c r="F9" s="58">
        <v>2</v>
      </c>
      <c r="G9" s="58">
        <v>3</v>
      </c>
      <c r="H9" s="58">
        <v>1</v>
      </c>
      <c r="I9" s="58">
        <v>1</v>
      </c>
      <c r="J9" s="58">
        <v>4</v>
      </c>
      <c r="K9" s="58">
        <v>2</v>
      </c>
      <c r="L9" s="58" t="s">
        <v>29</v>
      </c>
      <c r="M9" s="34">
        <f t="shared" si="0"/>
        <v>3</v>
      </c>
      <c r="N9" s="34" t="str">
        <f t="shared" si="1"/>
        <v>Mayor</v>
      </c>
      <c r="O9" s="60">
        <f t="shared" si="2"/>
        <v>2.1666666666666665</v>
      </c>
      <c r="P9" s="60">
        <f t="shared" si="3"/>
        <v>6.5</v>
      </c>
      <c r="Q9" s="34" t="str">
        <f t="shared" si="4"/>
        <v>Medio</v>
      </c>
      <c r="R9" s="2" t="s">
        <v>36</v>
      </c>
      <c r="T9" s="53">
        <v>4</v>
      </c>
      <c r="U9" s="53" t="s">
        <v>37</v>
      </c>
    </row>
    <row r="10" spans="2:21" ht="45" x14ac:dyDescent="0.2">
      <c r="B10" s="34">
        <v>4</v>
      </c>
      <c r="C10" s="81" t="s">
        <v>38</v>
      </c>
      <c r="D10" s="2" t="s">
        <v>39</v>
      </c>
      <c r="E10" s="34" t="s">
        <v>28</v>
      </c>
      <c r="F10" s="58">
        <v>4</v>
      </c>
      <c r="G10" s="58">
        <v>4</v>
      </c>
      <c r="H10" s="58">
        <v>2</v>
      </c>
      <c r="I10" s="58">
        <v>4</v>
      </c>
      <c r="J10" s="58">
        <v>1</v>
      </c>
      <c r="K10" s="58">
        <v>2</v>
      </c>
      <c r="L10" s="58" t="s">
        <v>29</v>
      </c>
      <c r="M10" s="34">
        <f t="shared" si="0"/>
        <v>3</v>
      </c>
      <c r="N10" s="34" t="str">
        <f t="shared" si="1"/>
        <v>Mayor</v>
      </c>
      <c r="O10" s="60">
        <f t="shared" si="2"/>
        <v>2.8333333333333335</v>
      </c>
      <c r="P10" s="60">
        <f t="shared" si="3"/>
        <v>8.5</v>
      </c>
      <c r="Q10" s="34" t="s">
        <v>40</v>
      </c>
      <c r="R10" s="2" t="s">
        <v>41</v>
      </c>
      <c r="T10" s="53">
        <v>5</v>
      </c>
      <c r="U10" s="53" t="s">
        <v>42</v>
      </c>
    </row>
    <row r="11" spans="2:21" ht="70" customHeight="1" x14ac:dyDescent="0.2">
      <c r="B11" s="34">
        <v>5</v>
      </c>
      <c r="C11" s="81"/>
      <c r="D11" s="2" t="s">
        <v>43</v>
      </c>
      <c r="E11" s="34" t="s">
        <v>28</v>
      </c>
      <c r="F11" s="58">
        <v>4</v>
      </c>
      <c r="G11" s="58">
        <v>4</v>
      </c>
      <c r="H11" s="58">
        <v>2</v>
      </c>
      <c r="I11" s="58">
        <v>2</v>
      </c>
      <c r="J11" s="58">
        <v>2</v>
      </c>
      <c r="K11" s="58">
        <v>1</v>
      </c>
      <c r="L11" s="58" t="s">
        <v>44</v>
      </c>
      <c r="M11" s="34">
        <f t="shared" si="0"/>
        <v>1</v>
      </c>
      <c r="N11" s="34" t="str">
        <f t="shared" si="1"/>
        <v>Mayor</v>
      </c>
      <c r="O11" s="60">
        <f t="shared" si="2"/>
        <v>2.5</v>
      </c>
      <c r="P11" s="60">
        <f t="shared" si="3"/>
        <v>2.5</v>
      </c>
      <c r="Q11" s="34" t="str">
        <f t="shared" si="4"/>
        <v>Bajo</v>
      </c>
      <c r="R11" s="2" t="s">
        <v>45</v>
      </c>
      <c r="T11" s="53"/>
      <c r="U11" s="53"/>
    </row>
    <row r="12" spans="2:21" ht="97.5" customHeight="1" x14ac:dyDescent="0.2">
      <c r="B12" s="58">
        <v>19</v>
      </c>
      <c r="C12" s="81"/>
      <c r="D12" s="2" t="s">
        <v>46</v>
      </c>
      <c r="E12" s="34" t="s">
        <v>28</v>
      </c>
      <c r="F12" s="58">
        <v>4</v>
      </c>
      <c r="G12" s="58">
        <v>5</v>
      </c>
      <c r="H12" s="58">
        <v>2</v>
      </c>
      <c r="I12" s="58">
        <v>1</v>
      </c>
      <c r="J12" s="58">
        <v>2</v>
      </c>
      <c r="K12" s="58">
        <v>2</v>
      </c>
      <c r="L12" s="58" t="s">
        <v>29</v>
      </c>
      <c r="M12" s="34">
        <f t="shared" si="0"/>
        <v>3</v>
      </c>
      <c r="N12" s="34" t="str">
        <f t="shared" si="1"/>
        <v>Catastrofico</v>
      </c>
      <c r="O12" s="60">
        <f t="shared" si="2"/>
        <v>2.6666666666666665</v>
      </c>
      <c r="P12" s="60">
        <f t="shared" si="3"/>
        <v>8</v>
      </c>
      <c r="Q12" s="34" t="str">
        <f t="shared" si="4"/>
        <v>Medio</v>
      </c>
      <c r="R12" s="2" t="s">
        <v>47</v>
      </c>
    </row>
    <row r="13" spans="2:21" ht="30" x14ac:dyDescent="0.2">
      <c r="B13" s="34">
        <v>6</v>
      </c>
      <c r="C13" s="81"/>
      <c r="D13" s="2" t="s">
        <v>48</v>
      </c>
      <c r="E13" s="34" t="s">
        <v>28</v>
      </c>
      <c r="F13" s="58">
        <v>3</v>
      </c>
      <c r="G13" s="58">
        <v>4</v>
      </c>
      <c r="H13" s="58">
        <v>1</v>
      </c>
      <c r="I13" s="58">
        <v>2</v>
      </c>
      <c r="J13" s="58">
        <v>1</v>
      </c>
      <c r="K13" s="58">
        <v>2</v>
      </c>
      <c r="L13" s="58" t="s">
        <v>49</v>
      </c>
      <c r="M13" s="34">
        <f t="shared" si="0"/>
        <v>2</v>
      </c>
      <c r="N13" s="34" t="str">
        <f t="shared" si="1"/>
        <v>Mayor</v>
      </c>
      <c r="O13" s="60">
        <f t="shared" si="2"/>
        <v>2.1666666666666665</v>
      </c>
      <c r="P13" s="60">
        <f t="shared" si="3"/>
        <v>4.333333333333333</v>
      </c>
      <c r="Q13" s="34" t="str">
        <f t="shared" si="4"/>
        <v>Medio</v>
      </c>
      <c r="R13" s="2" t="s">
        <v>50</v>
      </c>
      <c r="T13" s="53"/>
      <c r="U13" s="53"/>
    </row>
    <row r="14" spans="2:21" ht="45" x14ac:dyDescent="0.2">
      <c r="B14" s="34">
        <v>7</v>
      </c>
      <c r="C14" s="81"/>
      <c r="D14" s="2" t="s">
        <v>51</v>
      </c>
      <c r="E14" s="34" t="s">
        <v>28</v>
      </c>
      <c r="F14" s="58">
        <v>3</v>
      </c>
      <c r="G14" s="58">
        <v>4</v>
      </c>
      <c r="H14" s="58">
        <v>2</v>
      </c>
      <c r="I14" s="58">
        <v>3</v>
      </c>
      <c r="J14" s="58">
        <v>3</v>
      </c>
      <c r="K14" s="58">
        <v>3</v>
      </c>
      <c r="L14" s="58" t="s">
        <v>29</v>
      </c>
      <c r="M14" s="34">
        <f t="shared" si="0"/>
        <v>3</v>
      </c>
      <c r="N14" s="34" t="str">
        <f t="shared" si="1"/>
        <v>Mayor</v>
      </c>
      <c r="O14" s="60">
        <f t="shared" si="2"/>
        <v>3</v>
      </c>
      <c r="P14" s="60">
        <f t="shared" si="3"/>
        <v>9</v>
      </c>
      <c r="Q14" s="34" t="str">
        <f t="shared" si="4"/>
        <v>Alto</v>
      </c>
      <c r="R14" s="2" t="s">
        <v>52</v>
      </c>
      <c r="T14" s="53"/>
      <c r="U14" s="53" t="e">
        <f ca="1">VLOOKUP(RANDBETWEEN(1,5),$T$7:$U$10,2,FALSE)</f>
        <v>#N/A</v>
      </c>
    </row>
    <row r="15" spans="2:21" ht="45" x14ac:dyDescent="0.2">
      <c r="B15" s="34">
        <v>8</v>
      </c>
      <c r="C15" s="77" t="s">
        <v>53</v>
      </c>
      <c r="D15" s="2" t="s">
        <v>54</v>
      </c>
      <c r="E15" s="34" t="s">
        <v>28</v>
      </c>
      <c r="F15" s="58">
        <v>1</v>
      </c>
      <c r="G15" s="58">
        <v>2</v>
      </c>
      <c r="H15" s="58">
        <v>2</v>
      </c>
      <c r="I15" s="58">
        <v>1</v>
      </c>
      <c r="J15" s="58">
        <v>1</v>
      </c>
      <c r="K15" s="58">
        <v>1</v>
      </c>
      <c r="L15" s="58" t="s">
        <v>49</v>
      </c>
      <c r="M15" s="34">
        <f t="shared" ref="M15:M54" si="5">IF(L15="Raro",1,IF(L15="Improbable",2,IF(L15="Posible",3,IF(L15="Probable",4,IF(L15="Certeza","5")))))</f>
        <v>2</v>
      </c>
      <c r="N15" s="34" t="str">
        <f t="shared" si="1"/>
        <v>Menor</v>
      </c>
      <c r="O15" s="60">
        <f t="shared" si="2"/>
        <v>1.3333333333333333</v>
      </c>
      <c r="P15" s="60">
        <f t="shared" si="3"/>
        <v>2.6666666666666665</v>
      </c>
      <c r="Q15" s="34" t="str">
        <f t="shared" si="4"/>
        <v>Bajo</v>
      </c>
      <c r="R15" s="2" t="s">
        <v>55</v>
      </c>
    </row>
    <row r="16" spans="2:21" ht="40.5" customHeight="1" x14ac:dyDescent="0.2">
      <c r="B16" s="34">
        <v>9</v>
      </c>
      <c r="C16" s="78"/>
      <c r="D16" s="2" t="s">
        <v>56</v>
      </c>
      <c r="E16" s="34" t="s">
        <v>28</v>
      </c>
      <c r="F16" s="58">
        <v>1</v>
      </c>
      <c r="G16" s="58">
        <v>2</v>
      </c>
      <c r="H16" s="58">
        <v>1</v>
      </c>
      <c r="I16" s="58">
        <v>2</v>
      </c>
      <c r="J16" s="58">
        <v>2</v>
      </c>
      <c r="K16" s="58">
        <v>1</v>
      </c>
      <c r="L16" s="58" t="s">
        <v>29</v>
      </c>
      <c r="M16" s="34">
        <f t="shared" si="5"/>
        <v>3</v>
      </c>
      <c r="N16" s="34" t="str">
        <f t="shared" si="1"/>
        <v>Menor</v>
      </c>
      <c r="O16" s="60">
        <f t="shared" si="2"/>
        <v>1.5</v>
      </c>
      <c r="P16" s="60">
        <f t="shared" si="3"/>
        <v>4.5</v>
      </c>
      <c r="Q16" s="34" t="str">
        <f t="shared" si="4"/>
        <v>Medio</v>
      </c>
      <c r="R16" s="2" t="s">
        <v>57</v>
      </c>
    </row>
    <row r="17" spans="2:18" ht="30" x14ac:dyDescent="0.2">
      <c r="B17" s="34">
        <v>10</v>
      </c>
      <c r="C17" s="78"/>
      <c r="D17" s="2" t="s">
        <v>58</v>
      </c>
      <c r="E17" s="34" t="s">
        <v>28</v>
      </c>
      <c r="F17" s="58">
        <v>1</v>
      </c>
      <c r="G17" s="58">
        <v>1</v>
      </c>
      <c r="H17" s="58">
        <v>1</v>
      </c>
      <c r="I17" s="58">
        <v>1</v>
      </c>
      <c r="J17" s="58">
        <v>3</v>
      </c>
      <c r="K17" s="58">
        <v>3</v>
      </c>
      <c r="L17" s="58" t="s">
        <v>29</v>
      </c>
      <c r="M17" s="34">
        <f t="shared" si="5"/>
        <v>3</v>
      </c>
      <c r="N17" s="34" t="str">
        <f t="shared" si="1"/>
        <v>Moderado</v>
      </c>
      <c r="O17" s="60">
        <f t="shared" si="2"/>
        <v>1.6666666666666667</v>
      </c>
      <c r="P17" s="60">
        <f t="shared" si="3"/>
        <v>5</v>
      </c>
      <c r="Q17" s="34" t="str">
        <f t="shared" si="4"/>
        <v>Medio</v>
      </c>
      <c r="R17" s="2" t="s">
        <v>59</v>
      </c>
    </row>
    <row r="18" spans="2:18" ht="30" x14ac:dyDescent="0.2">
      <c r="B18" s="34">
        <v>11</v>
      </c>
      <c r="C18" s="77" t="s">
        <v>60</v>
      </c>
      <c r="D18" s="2" t="s">
        <v>61</v>
      </c>
      <c r="E18" s="34" t="s">
        <v>28</v>
      </c>
      <c r="F18" s="58">
        <v>3</v>
      </c>
      <c r="G18" s="58">
        <v>3</v>
      </c>
      <c r="H18" s="58">
        <v>1</v>
      </c>
      <c r="I18" s="58">
        <v>1</v>
      </c>
      <c r="J18" s="58">
        <v>1</v>
      </c>
      <c r="K18" s="58">
        <v>1</v>
      </c>
      <c r="L18" s="58" t="s">
        <v>37</v>
      </c>
      <c r="M18" s="34">
        <f t="shared" si="5"/>
        <v>4</v>
      </c>
      <c r="N18" s="34" t="str">
        <f t="shared" si="1"/>
        <v>Moderado</v>
      </c>
      <c r="O18" s="60">
        <f t="shared" si="2"/>
        <v>1.6666666666666667</v>
      </c>
      <c r="P18" s="60">
        <f t="shared" si="3"/>
        <v>6.666666666666667</v>
      </c>
      <c r="Q18" s="34" t="str">
        <f t="shared" si="4"/>
        <v>Medio</v>
      </c>
      <c r="R18" s="2" t="s">
        <v>62</v>
      </c>
    </row>
    <row r="19" spans="2:18" ht="45" x14ac:dyDescent="0.2">
      <c r="B19" s="34">
        <v>12</v>
      </c>
      <c r="C19" s="78"/>
      <c r="D19" s="2" t="s">
        <v>63</v>
      </c>
      <c r="E19" s="34" t="s">
        <v>35</v>
      </c>
      <c r="F19" s="58">
        <v>3</v>
      </c>
      <c r="G19" s="58">
        <v>4</v>
      </c>
      <c r="H19" s="58">
        <v>1</v>
      </c>
      <c r="I19" s="58">
        <v>2</v>
      </c>
      <c r="J19" s="58">
        <v>1</v>
      </c>
      <c r="K19" s="58">
        <v>1</v>
      </c>
      <c r="L19" s="58" t="s">
        <v>37</v>
      </c>
      <c r="M19" s="34">
        <f t="shared" ref="M19" si="6">IF(L19="Raro",1,IF(L19="Improbable",2,IF(L19="Posible",3,IF(L19="Probable",4,IF(L19="Certeza","5")))))</f>
        <v>4</v>
      </c>
      <c r="N19" s="34" t="str">
        <f t="shared" si="1"/>
        <v>Mayor</v>
      </c>
      <c r="O19" s="60">
        <f t="shared" si="2"/>
        <v>2</v>
      </c>
      <c r="P19" s="60">
        <f t="shared" si="3"/>
        <v>8</v>
      </c>
      <c r="Q19" s="34" t="str">
        <f t="shared" si="4"/>
        <v>Medio</v>
      </c>
      <c r="R19" s="2" t="s">
        <v>64</v>
      </c>
    </row>
    <row r="20" spans="2:18" ht="39" customHeight="1" x14ac:dyDescent="0.2">
      <c r="B20" s="34">
        <v>13</v>
      </c>
      <c r="C20" s="78"/>
      <c r="D20" s="2" t="s">
        <v>65</v>
      </c>
      <c r="E20" s="34" t="s">
        <v>28</v>
      </c>
      <c r="F20" s="58">
        <v>1</v>
      </c>
      <c r="G20" s="58">
        <v>1</v>
      </c>
      <c r="H20" s="58">
        <v>1</v>
      </c>
      <c r="I20" s="58">
        <v>1</v>
      </c>
      <c r="J20" s="58">
        <v>1</v>
      </c>
      <c r="K20" s="58">
        <v>1</v>
      </c>
      <c r="L20" s="58" t="s">
        <v>49</v>
      </c>
      <c r="M20" s="34">
        <f t="shared" si="5"/>
        <v>2</v>
      </c>
      <c r="N20" s="34" t="str">
        <f t="shared" si="1"/>
        <v>Insignificante</v>
      </c>
      <c r="O20" s="60">
        <f t="shared" si="2"/>
        <v>1</v>
      </c>
      <c r="P20" s="60">
        <f t="shared" si="3"/>
        <v>2</v>
      </c>
      <c r="Q20" s="34" t="str">
        <f t="shared" si="4"/>
        <v>Bajo</v>
      </c>
      <c r="R20" s="2" t="s">
        <v>66</v>
      </c>
    </row>
    <row r="21" spans="2:18" ht="39" customHeight="1" x14ac:dyDescent="0.2">
      <c r="B21" s="34"/>
      <c r="C21" s="78"/>
      <c r="D21" s="2" t="s">
        <v>67</v>
      </c>
      <c r="E21" s="34" t="s">
        <v>28</v>
      </c>
      <c r="F21" s="58">
        <v>3</v>
      </c>
      <c r="G21" s="58">
        <v>3</v>
      </c>
      <c r="H21" s="58">
        <v>1</v>
      </c>
      <c r="I21" s="58">
        <v>2</v>
      </c>
      <c r="J21" s="58">
        <v>1</v>
      </c>
      <c r="K21" s="58">
        <v>1</v>
      </c>
      <c r="L21" s="58" t="s">
        <v>37</v>
      </c>
      <c r="M21" s="34">
        <f t="shared" si="5"/>
        <v>4</v>
      </c>
      <c r="N21" s="34" t="str">
        <f t="shared" si="1"/>
        <v>Moderado</v>
      </c>
      <c r="O21" s="60">
        <f t="shared" si="2"/>
        <v>1.8333333333333333</v>
      </c>
      <c r="P21" s="60">
        <f t="shared" si="3"/>
        <v>7.333333333333333</v>
      </c>
      <c r="Q21" s="34" t="str">
        <f t="shared" si="4"/>
        <v>Medio</v>
      </c>
      <c r="R21" s="2" t="s">
        <v>68</v>
      </c>
    </row>
    <row r="22" spans="2:18" ht="39" customHeight="1" x14ac:dyDescent="0.2">
      <c r="B22" s="34"/>
      <c r="C22" s="78"/>
      <c r="D22" s="2" t="s">
        <v>69</v>
      </c>
      <c r="E22" s="34" t="s">
        <v>28</v>
      </c>
      <c r="F22" s="58">
        <v>3</v>
      </c>
      <c r="G22" s="58">
        <v>3</v>
      </c>
      <c r="H22" s="58">
        <v>1</v>
      </c>
      <c r="I22" s="58">
        <v>2</v>
      </c>
      <c r="J22" s="58">
        <v>1</v>
      </c>
      <c r="K22" s="58">
        <v>1</v>
      </c>
      <c r="L22" s="58" t="s">
        <v>29</v>
      </c>
      <c r="M22" s="34">
        <f t="shared" si="5"/>
        <v>3</v>
      </c>
      <c r="N22" s="34" t="str">
        <f t="shared" si="1"/>
        <v>Moderado</v>
      </c>
      <c r="O22" s="60">
        <f t="shared" si="2"/>
        <v>1.8333333333333333</v>
      </c>
      <c r="P22" s="60">
        <f t="shared" si="3"/>
        <v>5.5</v>
      </c>
      <c r="Q22" s="34" t="str">
        <f t="shared" si="4"/>
        <v>Medio</v>
      </c>
      <c r="R22" s="2" t="s">
        <v>70</v>
      </c>
    </row>
    <row r="23" spans="2:18" ht="40.5" customHeight="1" x14ac:dyDescent="0.2">
      <c r="B23" s="34">
        <v>14</v>
      </c>
      <c r="C23" s="79"/>
      <c r="D23" s="2" t="s">
        <v>71</v>
      </c>
      <c r="E23" s="34" t="s">
        <v>28</v>
      </c>
      <c r="F23" s="58">
        <v>1</v>
      </c>
      <c r="G23" s="58">
        <v>4</v>
      </c>
      <c r="H23" s="58">
        <v>1</v>
      </c>
      <c r="I23" s="58">
        <v>1</v>
      </c>
      <c r="J23" s="58">
        <v>1</v>
      </c>
      <c r="K23" s="58">
        <v>1</v>
      </c>
      <c r="L23" s="58" t="s">
        <v>29</v>
      </c>
      <c r="M23" s="34">
        <f t="shared" si="5"/>
        <v>3</v>
      </c>
      <c r="N23" s="34" t="str">
        <f t="shared" si="1"/>
        <v>Mayor</v>
      </c>
      <c r="O23" s="60">
        <f t="shared" si="2"/>
        <v>1.5</v>
      </c>
      <c r="P23" s="60">
        <f t="shared" si="3"/>
        <v>4.5</v>
      </c>
      <c r="Q23" s="34" t="str">
        <f t="shared" si="4"/>
        <v>Medio</v>
      </c>
      <c r="R23" s="2" t="s">
        <v>72</v>
      </c>
    </row>
    <row r="24" spans="2:18" ht="30" x14ac:dyDescent="0.2">
      <c r="B24" s="34">
        <v>15</v>
      </c>
      <c r="C24" s="77" t="s">
        <v>73</v>
      </c>
      <c r="D24" s="2" t="s">
        <v>74</v>
      </c>
      <c r="E24" s="34" t="s">
        <v>35</v>
      </c>
      <c r="F24" s="58">
        <v>4</v>
      </c>
      <c r="G24" s="58">
        <v>4</v>
      </c>
      <c r="H24" s="58">
        <v>1</v>
      </c>
      <c r="I24" s="58">
        <v>1</v>
      </c>
      <c r="J24" s="58">
        <v>1</v>
      </c>
      <c r="K24" s="58">
        <v>1</v>
      </c>
      <c r="L24" s="58" t="s">
        <v>29</v>
      </c>
      <c r="M24" s="34">
        <f t="shared" si="5"/>
        <v>3</v>
      </c>
      <c r="N24" s="34" t="str">
        <f t="shared" si="1"/>
        <v>Mayor</v>
      </c>
      <c r="O24" s="60">
        <f t="shared" si="2"/>
        <v>2</v>
      </c>
      <c r="P24" s="60">
        <f t="shared" si="3"/>
        <v>6</v>
      </c>
      <c r="Q24" s="34" t="str">
        <f t="shared" si="4"/>
        <v>Medio</v>
      </c>
      <c r="R24" s="2" t="s">
        <v>75</v>
      </c>
    </row>
    <row r="25" spans="2:18" ht="30" x14ac:dyDescent="0.2">
      <c r="B25" s="34">
        <v>16</v>
      </c>
      <c r="C25" s="78"/>
      <c r="D25" s="2" t="s">
        <v>76</v>
      </c>
      <c r="E25" s="34" t="s">
        <v>28</v>
      </c>
      <c r="F25" s="58">
        <v>3</v>
      </c>
      <c r="G25" s="58">
        <v>3</v>
      </c>
      <c r="H25" s="58">
        <v>1</v>
      </c>
      <c r="I25" s="58">
        <v>1</v>
      </c>
      <c r="J25" s="58">
        <v>1</v>
      </c>
      <c r="K25" s="58">
        <v>1</v>
      </c>
      <c r="L25" s="58" t="s">
        <v>29</v>
      </c>
      <c r="M25" s="34">
        <f t="shared" si="5"/>
        <v>3</v>
      </c>
      <c r="N25" s="34" t="str">
        <f t="shared" si="1"/>
        <v>Moderado</v>
      </c>
      <c r="O25" s="60">
        <f t="shared" si="2"/>
        <v>1.6666666666666667</v>
      </c>
      <c r="P25" s="60">
        <f t="shared" si="3"/>
        <v>5</v>
      </c>
      <c r="Q25" s="34" t="str">
        <f t="shared" si="4"/>
        <v>Medio</v>
      </c>
      <c r="R25" s="2" t="s">
        <v>72</v>
      </c>
    </row>
    <row r="26" spans="2:18" ht="30" hidden="1" x14ac:dyDescent="0.2">
      <c r="B26" s="34"/>
      <c r="C26" s="78"/>
      <c r="D26" s="2" t="s">
        <v>77</v>
      </c>
      <c r="E26" s="34" t="s">
        <v>28</v>
      </c>
      <c r="F26" s="58">
        <v>1</v>
      </c>
      <c r="G26" s="58">
        <v>3</v>
      </c>
      <c r="H26" s="58">
        <v>1</v>
      </c>
      <c r="I26" s="58">
        <v>1</v>
      </c>
      <c r="J26" s="58">
        <v>3</v>
      </c>
      <c r="K26" s="58">
        <v>1</v>
      </c>
      <c r="L26" s="58" t="s">
        <v>49</v>
      </c>
      <c r="M26" s="34">
        <f t="shared" si="5"/>
        <v>2</v>
      </c>
      <c r="N26" s="34" t="str">
        <f t="shared" si="1"/>
        <v>Moderado</v>
      </c>
      <c r="O26" s="60">
        <f t="shared" si="2"/>
        <v>1.6666666666666667</v>
      </c>
      <c r="P26" s="60">
        <f t="shared" si="3"/>
        <v>3.3333333333333335</v>
      </c>
      <c r="Q26" s="34" t="s">
        <v>78</v>
      </c>
      <c r="R26" s="2" t="s">
        <v>79</v>
      </c>
    </row>
    <row r="27" spans="2:18" ht="30" x14ac:dyDescent="0.2">
      <c r="B27" s="34">
        <v>17</v>
      </c>
      <c r="C27" s="78"/>
      <c r="D27" s="2" t="s">
        <v>80</v>
      </c>
      <c r="E27" s="34" t="s">
        <v>28</v>
      </c>
      <c r="F27" s="58">
        <v>2</v>
      </c>
      <c r="G27" s="58">
        <v>1</v>
      </c>
      <c r="H27" s="58">
        <v>1</v>
      </c>
      <c r="I27" s="58">
        <v>1</v>
      </c>
      <c r="J27" s="58">
        <v>2</v>
      </c>
      <c r="K27" s="58">
        <v>3</v>
      </c>
      <c r="L27" s="58" t="s">
        <v>49</v>
      </c>
      <c r="M27" s="34">
        <f t="shared" si="5"/>
        <v>2</v>
      </c>
      <c r="N27" s="34" t="str">
        <f t="shared" si="1"/>
        <v>Moderado</v>
      </c>
      <c r="O27" s="60">
        <f t="shared" si="2"/>
        <v>1.6666666666666667</v>
      </c>
      <c r="P27" s="60">
        <f t="shared" si="3"/>
        <v>3.3333333333333335</v>
      </c>
      <c r="Q27" s="34" t="s">
        <v>78</v>
      </c>
      <c r="R27" s="2" t="s">
        <v>81</v>
      </c>
    </row>
    <row r="28" spans="2:18" ht="71.5" customHeight="1" x14ac:dyDescent="0.2">
      <c r="B28" s="34">
        <v>18</v>
      </c>
      <c r="C28" s="78"/>
      <c r="D28" s="2" t="s">
        <v>82</v>
      </c>
      <c r="E28" s="34" t="s">
        <v>35</v>
      </c>
      <c r="F28" s="58">
        <v>2</v>
      </c>
      <c r="G28" s="58">
        <v>3</v>
      </c>
      <c r="H28" s="58">
        <v>1</v>
      </c>
      <c r="I28" s="58">
        <v>1</v>
      </c>
      <c r="J28" s="58">
        <v>1</v>
      </c>
      <c r="K28" s="58">
        <v>1</v>
      </c>
      <c r="L28" s="58" t="s">
        <v>29</v>
      </c>
      <c r="M28" s="34">
        <f t="shared" si="5"/>
        <v>3</v>
      </c>
      <c r="N28" s="34" t="str">
        <f t="shared" si="1"/>
        <v>Moderado</v>
      </c>
      <c r="O28" s="60">
        <f t="shared" si="2"/>
        <v>1.5</v>
      </c>
      <c r="P28" s="60">
        <f t="shared" si="3"/>
        <v>4.5</v>
      </c>
      <c r="Q28" s="34" t="str">
        <f t="shared" si="4"/>
        <v>Medio</v>
      </c>
      <c r="R28" s="2" t="s">
        <v>83</v>
      </c>
    </row>
    <row r="29" spans="2:18" ht="75" x14ac:dyDescent="0.2">
      <c r="B29" s="34">
        <v>19</v>
      </c>
      <c r="C29" s="79"/>
      <c r="D29" s="2" t="s">
        <v>84</v>
      </c>
      <c r="E29" s="34" t="s">
        <v>28</v>
      </c>
      <c r="F29" s="58">
        <v>2</v>
      </c>
      <c r="G29" s="58">
        <v>3</v>
      </c>
      <c r="H29" s="58">
        <v>1</v>
      </c>
      <c r="I29" s="58">
        <v>1</v>
      </c>
      <c r="J29" s="58">
        <v>3</v>
      </c>
      <c r="K29" s="58">
        <v>1</v>
      </c>
      <c r="L29" s="58" t="s">
        <v>29</v>
      </c>
      <c r="M29" s="34">
        <f t="shared" si="5"/>
        <v>3</v>
      </c>
      <c r="N29" s="34" t="str">
        <f t="shared" si="1"/>
        <v>Moderado</v>
      </c>
      <c r="O29" s="60">
        <f t="shared" si="2"/>
        <v>1.8333333333333333</v>
      </c>
      <c r="P29" s="60">
        <f t="shared" si="3"/>
        <v>5.5</v>
      </c>
      <c r="Q29" s="34" t="str">
        <f t="shared" si="4"/>
        <v>Medio</v>
      </c>
      <c r="R29" s="2" t="s">
        <v>85</v>
      </c>
    </row>
    <row r="30" spans="2:18" ht="45" x14ac:dyDescent="0.2">
      <c r="B30" s="34">
        <v>20</v>
      </c>
      <c r="C30" s="77" t="s">
        <v>86</v>
      </c>
      <c r="D30" s="2" t="s">
        <v>87</v>
      </c>
      <c r="E30" s="34" t="s">
        <v>28</v>
      </c>
      <c r="F30" s="58">
        <v>2</v>
      </c>
      <c r="G30" s="58">
        <v>1</v>
      </c>
      <c r="H30" s="58">
        <v>1</v>
      </c>
      <c r="I30" s="58">
        <v>1</v>
      </c>
      <c r="J30" s="58">
        <v>2</v>
      </c>
      <c r="K30" s="58">
        <v>3</v>
      </c>
      <c r="L30" s="58" t="s">
        <v>49</v>
      </c>
      <c r="M30" s="34">
        <f t="shared" si="5"/>
        <v>2</v>
      </c>
      <c r="N30" s="34" t="str">
        <f t="shared" si="1"/>
        <v>Moderado</v>
      </c>
      <c r="O30" s="60">
        <f t="shared" si="2"/>
        <v>1.6666666666666667</v>
      </c>
      <c r="P30" s="60">
        <f t="shared" si="3"/>
        <v>3.3333333333333335</v>
      </c>
      <c r="Q30" s="34" t="s">
        <v>78</v>
      </c>
      <c r="R30" s="2" t="s">
        <v>88</v>
      </c>
    </row>
    <row r="31" spans="2:18" ht="45" x14ac:dyDescent="0.2">
      <c r="B31" s="34">
        <v>21</v>
      </c>
      <c r="C31" s="79"/>
      <c r="D31" s="2" t="s">
        <v>89</v>
      </c>
      <c r="E31" s="34" t="s">
        <v>28</v>
      </c>
      <c r="F31" s="58">
        <v>4</v>
      </c>
      <c r="G31" s="58">
        <v>4</v>
      </c>
      <c r="H31" s="58">
        <v>2</v>
      </c>
      <c r="I31" s="58">
        <v>1</v>
      </c>
      <c r="J31" s="58">
        <v>2</v>
      </c>
      <c r="K31" s="58">
        <v>4</v>
      </c>
      <c r="L31" s="58" t="s">
        <v>44</v>
      </c>
      <c r="M31" s="34">
        <f t="shared" si="5"/>
        <v>1</v>
      </c>
      <c r="N31" s="34" t="str">
        <f t="shared" si="1"/>
        <v>Mayor</v>
      </c>
      <c r="O31" s="60">
        <f t="shared" si="2"/>
        <v>2.8333333333333335</v>
      </c>
      <c r="P31" s="60">
        <f t="shared" si="3"/>
        <v>2.8333333333333335</v>
      </c>
      <c r="Q31" s="34" t="str">
        <f t="shared" si="4"/>
        <v>Bajo</v>
      </c>
      <c r="R31" s="2" t="s">
        <v>90</v>
      </c>
    </row>
    <row r="32" spans="2:18" ht="40.5" customHeight="1" x14ac:dyDescent="0.2">
      <c r="B32" s="34">
        <v>22</v>
      </c>
      <c r="C32" s="77" t="s">
        <v>91</v>
      </c>
      <c r="D32" s="2" t="s">
        <v>92</v>
      </c>
      <c r="E32" s="34" t="s">
        <v>28</v>
      </c>
      <c r="F32" s="58">
        <v>1</v>
      </c>
      <c r="G32" s="58">
        <v>1</v>
      </c>
      <c r="H32" s="58">
        <v>1</v>
      </c>
      <c r="I32" s="58">
        <v>1</v>
      </c>
      <c r="J32" s="58">
        <v>1</v>
      </c>
      <c r="K32" s="58">
        <v>1</v>
      </c>
      <c r="L32" s="58" t="s">
        <v>44</v>
      </c>
      <c r="M32" s="34">
        <f t="shared" si="5"/>
        <v>1</v>
      </c>
      <c r="N32" s="34" t="str">
        <f t="shared" si="1"/>
        <v>Insignificante</v>
      </c>
      <c r="O32" s="60">
        <f t="shared" si="2"/>
        <v>1</v>
      </c>
      <c r="P32" s="60">
        <f t="shared" si="3"/>
        <v>1</v>
      </c>
      <c r="Q32" s="34" t="str">
        <f t="shared" si="4"/>
        <v>Inusual</v>
      </c>
      <c r="R32" s="2" t="s">
        <v>93</v>
      </c>
    </row>
    <row r="33" spans="2:18" ht="39" customHeight="1" x14ac:dyDescent="0.2">
      <c r="B33" s="34">
        <v>23</v>
      </c>
      <c r="C33" s="78"/>
      <c r="D33" s="2" t="s">
        <v>94</v>
      </c>
      <c r="E33" s="61" t="s">
        <v>28</v>
      </c>
      <c r="F33" s="68">
        <v>2</v>
      </c>
      <c r="G33" s="68">
        <v>2</v>
      </c>
      <c r="H33" s="68">
        <v>1</v>
      </c>
      <c r="I33" s="68">
        <v>1</v>
      </c>
      <c r="J33" s="68">
        <v>1</v>
      </c>
      <c r="K33" s="68">
        <v>1</v>
      </c>
      <c r="L33" s="68" t="s">
        <v>29</v>
      </c>
      <c r="M33" s="34">
        <f t="shared" si="5"/>
        <v>3</v>
      </c>
      <c r="N33" s="34" t="str">
        <f t="shared" si="1"/>
        <v>Menor</v>
      </c>
      <c r="O33" s="60">
        <f t="shared" si="2"/>
        <v>1.3333333333333333</v>
      </c>
      <c r="P33" s="60">
        <f t="shared" si="3"/>
        <v>4</v>
      </c>
      <c r="Q33" s="34" t="str">
        <f t="shared" si="4"/>
        <v>Medio</v>
      </c>
      <c r="R33" s="59" t="s">
        <v>95</v>
      </c>
    </row>
    <row r="34" spans="2:18" ht="75" customHeight="1" x14ac:dyDescent="0.2">
      <c r="B34" s="34">
        <v>24</v>
      </c>
      <c r="C34" s="78"/>
      <c r="D34" s="62" t="s">
        <v>96</v>
      </c>
      <c r="E34" s="34" t="s">
        <v>35</v>
      </c>
      <c r="F34" s="58">
        <v>2</v>
      </c>
      <c r="G34" s="58">
        <v>3</v>
      </c>
      <c r="H34" s="58">
        <v>1</v>
      </c>
      <c r="I34" s="58">
        <v>1</v>
      </c>
      <c r="J34" s="58">
        <v>1</v>
      </c>
      <c r="K34" s="58">
        <v>2</v>
      </c>
      <c r="L34" s="58" t="s">
        <v>37</v>
      </c>
      <c r="M34" s="34">
        <f t="shared" si="5"/>
        <v>4</v>
      </c>
      <c r="N34" s="34" t="str">
        <f t="shared" si="1"/>
        <v>Moderado</v>
      </c>
      <c r="O34" s="60">
        <f t="shared" si="2"/>
        <v>1.6666666666666667</v>
      </c>
      <c r="P34" s="60">
        <f t="shared" si="3"/>
        <v>6.666666666666667</v>
      </c>
      <c r="Q34" s="34" t="str">
        <f t="shared" si="4"/>
        <v>Medio</v>
      </c>
      <c r="R34" s="67" t="s">
        <v>97</v>
      </c>
    </row>
    <row r="35" spans="2:18" ht="39" customHeight="1" x14ac:dyDescent="0.2">
      <c r="B35" s="34">
        <v>25</v>
      </c>
      <c r="C35" s="78"/>
      <c r="D35" s="2" t="s">
        <v>98</v>
      </c>
      <c r="E35" s="63" t="s">
        <v>28</v>
      </c>
      <c r="F35" s="69">
        <v>1</v>
      </c>
      <c r="G35" s="69">
        <v>2</v>
      </c>
      <c r="H35" s="69">
        <v>1</v>
      </c>
      <c r="I35" s="69">
        <v>1</v>
      </c>
      <c r="J35" s="69">
        <v>1</v>
      </c>
      <c r="K35" s="69">
        <v>1</v>
      </c>
      <c r="L35" s="69" t="s">
        <v>29</v>
      </c>
      <c r="M35" s="34">
        <f t="shared" si="5"/>
        <v>3</v>
      </c>
      <c r="N35" s="34" t="str">
        <f t="shared" si="1"/>
        <v>Menor</v>
      </c>
      <c r="O35" s="60">
        <f t="shared" si="2"/>
        <v>1.1666666666666667</v>
      </c>
      <c r="P35" s="60">
        <f t="shared" si="3"/>
        <v>3.5</v>
      </c>
      <c r="Q35" s="34" t="s">
        <v>99</v>
      </c>
      <c r="R35" s="57" t="s">
        <v>100</v>
      </c>
    </row>
    <row r="36" spans="2:18" ht="30" x14ac:dyDescent="0.2">
      <c r="B36" s="34">
        <v>26</v>
      </c>
      <c r="C36" s="79"/>
      <c r="D36" s="2" t="s">
        <v>101</v>
      </c>
      <c r="E36" s="34" t="s">
        <v>35</v>
      </c>
      <c r="F36" s="58">
        <v>1</v>
      </c>
      <c r="G36" s="58">
        <v>3</v>
      </c>
      <c r="H36" s="58">
        <v>1</v>
      </c>
      <c r="I36" s="58">
        <v>1</v>
      </c>
      <c r="J36" s="58">
        <v>1</v>
      </c>
      <c r="K36" s="58">
        <v>1</v>
      </c>
      <c r="L36" s="58" t="s">
        <v>29</v>
      </c>
      <c r="M36" s="34">
        <f t="shared" si="5"/>
        <v>3</v>
      </c>
      <c r="N36" s="34" t="str">
        <f t="shared" si="1"/>
        <v>Moderado</v>
      </c>
      <c r="O36" s="60">
        <f t="shared" si="2"/>
        <v>1.3333333333333333</v>
      </c>
      <c r="P36" s="60">
        <f t="shared" si="3"/>
        <v>4</v>
      </c>
      <c r="Q36" s="34" t="str">
        <f t="shared" si="4"/>
        <v>Medio</v>
      </c>
      <c r="R36" s="2" t="s">
        <v>66</v>
      </c>
    </row>
    <row r="37" spans="2:18" ht="40" customHeight="1" x14ac:dyDescent="0.2">
      <c r="B37" s="34">
        <v>27</v>
      </c>
      <c r="C37" s="77" t="s">
        <v>102</v>
      </c>
      <c r="D37" s="2" t="s">
        <v>103</v>
      </c>
      <c r="E37" s="34" t="s">
        <v>28</v>
      </c>
      <c r="F37" s="58">
        <v>2</v>
      </c>
      <c r="G37" s="58">
        <v>4</v>
      </c>
      <c r="H37" s="58">
        <v>1</v>
      </c>
      <c r="I37" s="58">
        <v>2</v>
      </c>
      <c r="J37" s="58">
        <v>1</v>
      </c>
      <c r="K37" s="58">
        <v>2</v>
      </c>
      <c r="L37" s="58" t="s">
        <v>29</v>
      </c>
      <c r="M37" s="34">
        <f t="shared" si="5"/>
        <v>3</v>
      </c>
      <c r="N37" s="34" t="str">
        <f t="shared" si="1"/>
        <v>Mayor</v>
      </c>
      <c r="O37" s="60">
        <f t="shared" si="2"/>
        <v>2</v>
      </c>
      <c r="P37" s="60">
        <f t="shared" si="3"/>
        <v>6</v>
      </c>
      <c r="Q37" s="34" t="str">
        <f t="shared" si="4"/>
        <v>Medio</v>
      </c>
      <c r="R37" s="2" t="s">
        <v>104</v>
      </c>
    </row>
    <row r="38" spans="2:18" ht="45" x14ac:dyDescent="0.2">
      <c r="B38" s="34">
        <v>28</v>
      </c>
      <c r="C38" s="78"/>
      <c r="D38" s="2" t="s">
        <v>105</v>
      </c>
      <c r="E38" s="34" t="s">
        <v>28</v>
      </c>
      <c r="F38" s="58">
        <v>2</v>
      </c>
      <c r="G38" s="58">
        <v>1</v>
      </c>
      <c r="H38" s="58">
        <v>1</v>
      </c>
      <c r="I38" s="58">
        <v>2</v>
      </c>
      <c r="J38" s="58">
        <v>1</v>
      </c>
      <c r="K38" s="58">
        <v>1</v>
      </c>
      <c r="L38" s="58" t="s">
        <v>44</v>
      </c>
      <c r="M38" s="34">
        <f t="shared" si="5"/>
        <v>1</v>
      </c>
      <c r="N38" s="34" t="str">
        <f t="shared" si="1"/>
        <v>Menor</v>
      </c>
      <c r="O38" s="60">
        <f t="shared" si="2"/>
        <v>1.3333333333333333</v>
      </c>
      <c r="P38" s="60">
        <f t="shared" si="3"/>
        <v>1.3333333333333333</v>
      </c>
      <c r="Q38" s="34" t="s">
        <v>106</v>
      </c>
      <c r="R38" s="2" t="s">
        <v>104</v>
      </c>
    </row>
    <row r="39" spans="2:18" ht="40" customHeight="1" x14ac:dyDescent="0.2">
      <c r="B39" s="34">
        <v>29</v>
      </c>
      <c r="C39" s="78"/>
      <c r="D39" s="2" t="s">
        <v>107</v>
      </c>
      <c r="E39" s="34" t="s">
        <v>28</v>
      </c>
      <c r="F39" s="58">
        <v>2</v>
      </c>
      <c r="G39" s="58">
        <v>1</v>
      </c>
      <c r="H39" s="58">
        <v>1</v>
      </c>
      <c r="I39" s="58">
        <v>2</v>
      </c>
      <c r="J39" s="58">
        <v>1</v>
      </c>
      <c r="K39" s="58">
        <v>1</v>
      </c>
      <c r="L39" s="58" t="s">
        <v>44</v>
      </c>
      <c r="M39" s="34">
        <f t="shared" si="5"/>
        <v>1</v>
      </c>
      <c r="N39" s="34" t="str">
        <f t="shared" si="1"/>
        <v>Menor</v>
      </c>
      <c r="O39" s="60">
        <f t="shared" si="2"/>
        <v>1.3333333333333333</v>
      </c>
      <c r="P39" s="60">
        <f t="shared" si="3"/>
        <v>1.3333333333333333</v>
      </c>
      <c r="Q39" s="34" t="s">
        <v>106</v>
      </c>
      <c r="R39" s="2" t="s">
        <v>104</v>
      </c>
    </row>
    <row r="40" spans="2:18" ht="38.5" customHeight="1" x14ac:dyDescent="0.2">
      <c r="B40" s="34">
        <v>30</v>
      </c>
      <c r="C40" s="78"/>
      <c r="D40" s="2" t="s">
        <v>108</v>
      </c>
      <c r="E40" s="34" t="s">
        <v>28</v>
      </c>
      <c r="F40" s="58">
        <v>1</v>
      </c>
      <c r="G40" s="58">
        <v>2</v>
      </c>
      <c r="H40" s="58">
        <v>1</v>
      </c>
      <c r="I40" s="58">
        <v>2</v>
      </c>
      <c r="J40" s="58">
        <v>1</v>
      </c>
      <c r="K40" s="58">
        <v>1</v>
      </c>
      <c r="L40" s="58" t="s">
        <v>29</v>
      </c>
      <c r="M40" s="34">
        <f t="shared" si="5"/>
        <v>3</v>
      </c>
      <c r="N40" s="34" t="str">
        <f t="shared" si="1"/>
        <v>Menor</v>
      </c>
      <c r="O40" s="60">
        <f t="shared" si="2"/>
        <v>1.3333333333333333</v>
      </c>
      <c r="P40" s="60">
        <f t="shared" si="3"/>
        <v>4</v>
      </c>
      <c r="Q40" s="34" t="str">
        <f t="shared" si="4"/>
        <v>Medio</v>
      </c>
      <c r="R40" s="2" t="s">
        <v>104</v>
      </c>
    </row>
    <row r="41" spans="2:18" ht="28.5" customHeight="1" x14ac:dyDescent="0.2">
      <c r="B41" s="34">
        <v>31</v>
      </c>
      <c r="C41" s="78"/>
      <c r="D41" s="2" t="s">
        <v>109</v>
      </c>
      <c r="E41" s="34" t="s">
        <v>28</v>
      </c>
      <c r="F41" s="58">
        <v>4</v>
      </c>
      <c r="G41" s="58">
        <v>4</v>
      </c>
      <c r="H41" s="58">
        <v>2</v>
      </c>
      <c r="I41" s="58">
        <v>3</v>
      </c>
      <c r="J41" s="58">
        <v>1</v>
      </c>
      <c r="K41" s="58">
        <v>3</v>
      </c>
      <c r="L41" s="58" t="s">
        <v>29</v>
      </c>
      <c r="M41" s="34">
        <f t="shared" si="5"/>
        <v>3</v>
      </c>
      <c r="N41" s="34" t="str">
        <f t="shared" si="1"/>
        <v>Mayor</v>
      </c>
      <c r="O41" s="60">
        <f t="shared" si="2"/>
        <v>2.8333333333333335</v>
      </c>
      <c r="P41" s="60">
        <f t="shared" si="3"/>
        <v>8.5</v>
      </c>
      <c r="Q41" s="34" t="s">
        <v>40</v>
      </c>
      <c r="R41" s="2" t="s">
        <v>104</v>
      </c>
    </row>
    <row r="42" spans="2:18" ht="60" x14ac:dyDescent="0.2">
      <c r="B42" s="34">
        <v>32</v>
      </c>
      <c r="C42" s="77" t="s">
        <v>110</v>
      </c>
      <c r="D42" s="2" t="s">
        <v>111</v>
      </c>
      <c r="E42" s="34" t="s">
        <v>28</v>
      </c>
      <c r="F42" s="58">
        <v>1</v>
      </c>
      <c r="G42" s="58">
        <v>1</v>
      </c>
      <c r="H42" s="58">
        <v>1</v>
      </c>
      <c r="I42" s="58">
        <v>1</v>
      </c>
      <c r="J42" s="58">
        <v>2</v>
      </c>
      <c r="K42" s="58">
        <v>2</v>
      </c>
      <c r="L42" s="58" t="s">
        <v>49</v>
      </c>
      <c r="M42" s="34">
        <f t="shared" si="5"/>
        <v>2</v>
      </c>
      <c r="N42" s="34" t="str">
        <f t="shared" si="1"/>
        <v>Menor</v>
      </c>
      <c r="O42" s="60">
        <f t="shared" si="2"/>
        <v>1.3333333333333333</v>
      </c>
      <c r="P42" s="60">
        <f t="shared" si="3"/>
        <v>2.6666666666666665</v>
      </c>
      <c r="Q42" s="34" t="str">
        <f t="shared" si="4"/>
        <v>Bajo</v>
      </c>
      <c r="R42" s="2" t="s">
        <v>112</v>
      </c>
    </row>
    <row r="43" spans="2:18" ht="30" x14ac:dyDescent="0.2">
      <c r="B43" s="34">
        <v>33</v>
      </c>
      <c r="C43" s="79"/>
      <c r="D43" s="2" t="s">
        <v>113</v>
      </c>
      <c r="E43" s="34" t="s">
        <v>28</v>
      </c>
      <c r="F43" s="58">
        <v>1</v>
      </c>
      <c r="G43" s="58">
        <v>3</v>
      </c>
      <c r="H43" s="58">
        <v>1</v>
      </c>
      <c r="I43" s="58">
        <v>2</v>
      </c>
      <c r="J43" s="58">
        <v>2</v>
      </c>
      <c r="K43" s="58">
        <v>2</v>
      </c>
      <c r="L43" s="58" t="s">
        <v>49</v>
      </c>
      <c r="M43" s="34">
        <f t="shared" si="5"/>
        <v>2</v>
      </c>
      <c r="N43" s="34" t="str">
        <f t="shared" si="1"/>
        <v>Moderado</v>
      </c>
      <c r="O43" s="60">
        <f t="shared" si="2"/>
        <v>1.8333333333333333</v>
      </c>
      <c r="P43" s="60">
        <f t="shared" si="3"/>
        <v>3.6666666666666665</v>
      </c>
      <c r="Q43" s="34" t="s">
        <v>99</v>
      </c>
      <c r="R43" s="2" t="s">
        <v>114</v>
      </c>
    </row>
    <row r="44" spans="2:18" ht="40" customHeight="1" x14ac:dyDescent="0.2">
      <c r="B44" s="34">
        <v>34</v>
      </c>
      <c r="C44" s="77" t="s">
        <v>115</v>
      </c>
      <c r="D44" s="2" t="s">
        <v>116</v>
      </c>
      <c r="E44" s="34" t="s">
        <v>28</v>
      </c>
      <c r="F44" s="58">
        <v>4</v>
      </c>
      <c r="G44" s="58">
        <v>3</v>
      </c>
      <c r="H44" s="58">
        <v>2</v>
      </c>
      <c r="I44" s="58">
        <v>2</v>
      </c>
      <c r="J44" s="58">
        <v>2</v>
      </c>
      <c r="K44" s="58">
        <v>2</v>
      </c>
      <c r="L44" s="58" t="s">
        <v>29</v>
      </c>
      <c r="M44" s="34">
        <f t="shared" si="5"/>
        <v>3</v>
      </c>
      <c r="N44" s="34" t="str">
        <f t="shared" si="1"/>
        <v>Mayor</v>
      </c>
      <c r="O44" s="60">
        <f t="shared" si="2"/>
        <v>2.5</v>
      </c>
      <c r="P44" s="60">
        <f t="shared" si="3"/>
        <v>7.5</v>
      </c>
      <c r="Q44" s="34" t="str">
        <f t="shared" si="4"/>
        <v>Medio</v>
      </c>
      <c r="R44" s="2" t="s">
        <v>117</v>
      </c>
    </row>
    <row r="45" spans="2:18" ht="30" x14ac:dyDescent="0.2">
      <c r="B45" s="34">
        <v>35</v>
      </c>
      <c r="C45" s="78"/>
      <c r="D45" s="2" t="s">
        <v>118</v>
      </c>
      <c r="E45" s="34" t="s">
        <v>28</v>
      </c>
      <c r="F45" s="58">
        <v>3</v>
      </c>
      <c r="G45" s="58">
        <v>1</v>
      </c>
      <c r="H45" s="58">
        <v>1</v>
      </c>
      <c r="I45" s="58">
        <v>2</v>
      </c>
      <c r="J45" s="58">
        <v>1</v>
      </c>
      <c r="K45" s="58">
        <v>2</v>
      </c>
      <c r="L45" s="58" t="s">
        <v>29</v>
      </c>
      <c r="M45" s="34">
        <f t="shared" si="5"/>
        <v>3</v>
      </c>
      <c r="N45" s="34" t="str">
        <f t="shared" si="1"/>
        <v>Moderado</v>
      </c>
      <c r="O45" s="60">
        <f t="shared" si="2"/>
        <v>1.6666666666666667</v>
      </c>
      <c r="P45" s="60">
        <f t="shared" si="3"/>
        <v>5</v>
      </c>
      <c r="Q45" s="34" t="str">
        <f t="shared" si="4"/>
        <v>Medio</v>
      </c>
      <c r="R45" s="2" t="s">
        <v>119</v>
      </c>
    </row>
    <row r="46" spans="2:18" ht="30" x14ac:dyDescent="0.2">
      <c r="B46" s="34">
        <v>36</v>
      </c>
      <c r="C46" s="78"/>
      <c r="D46" s="2" t="s">
        <v>120</v>
      </c>
      <c r="E46" s="34" t="s">
        <v>32</v>
      </c>
      <c r="F46" s="58">
        <v>2</v>
      </c>
      <c r="G46" s="58">
        <v>4</v>
      </c>
      <c r="H46" s="58">
        <v>2</v>
      </c>
      <c r="I46" s="58">
        <v>3</v>
      </c>
      <c r="J46" s="58">
        <v>2</v>
      </c>
      <c r="K46" s="58">
        <v>3</v>
      </c>
      <c r="L46" s="58" t="s">
        <v>49</v>
      </c>
      <c r="M46" s="34">
        <f t="shared" si="5"/>
        <v>2</v>
      </c>
      <c r="N46" s="34" t="str">
        <f t="shared" si="1"/>
        <v>Mayor</v>
      </c>
      <c r="O46" s="60">
        <f t="shared" si="2"/>
        <v>2.6666666666666665</v>
      </c>
      <c r="P46" s="60">
        <f t="shared" si="3"/>
        <v>5.333333333333333</v>
      </c>
      <c r="Q46" s="34" t="str">
        <f t="shared" si="4"/>
        <v>Medio</v>
      </c>
      <c r="R46" s="2" t="s">
        <v>121</v>
      </c>
    </row>
    <row r="47" spans="2:18" ht="30" x14ac:dyDescent="0.2">
      <c r="B47" s="34">
        <v>37</v>
      </c>
      <c r="C47" s="78"/>
      <c r="D47" s="2" t="s">
        <v>122</v>
      </c>
      <c r="E47" s="34" t="s">
        <v>28</v>
      </c>
      <c r="F47" s="58">
        <v>1</v>
      </c>
      <c r="G47" s="58">
        <v>2</v>
      </c>
      <c r="H47" s="58">
        <v>1</v>
      </c>
      <c r="I47" s="58">
        <v>1</v>
      </c>
      <c r="J47" s="58">
        <v>1</v>
      </c>
      <c r="K47" s="58">
        <v>2</v>
      </c>
      <c r="L47" s="58" t="s">
        <v>29</v>
      </c>
      <c r="M47" s="34">
        <f t="shared" si="5"/>
        <v>3</v>
      </c>
      <c r="N47" s="34" t="str">
        <f t="shared" si="1"/>
        <v>Menor</v>
      </c>
      <c r="O47" s="60">
        <f t="shared" si="2"/>
        <v>1.3333333333333333</v>
      </c>
      <c r="P47" s="60">
        <f t="shared" si="3"/>
        <v>4</v>
      </c>
      <c r="Q47" s="34" t="str">
        <f t="shared" si="4"/>
        <v>Medio</v>
      </c>
      <c r="R47" s="2" t="s">
        <v>123</v>
      </c>
    </row>
    <row r="48" spans="2:18" ht="56.5" customHeight="1" x14ac:dyDescent="0.2">
      <c r="B48" s="34">
        <v>38</v>
      </c>
      <c r="C48" s="78"/>
      <c r="D48" s="64" t="s">
        <v>124</v>
      </c>
      <c r="E48" s="58" t="s">
        <v>28</v>
      </c>
      <c r="F48" s="58">
        <v>3</v>
      </c>
      <c r="G48" s="58">
        <v>2</v>
      </c>
      <c r="H48" s="58">
        <v>1</v>
      </c>
      <c r="I48" s="58">
        <v>2</v>
      </c>
      <c r="J48" s="58">
        <v>1</v>
      </c>
      <c r="K48" s="58">
        <v>2</v>
      </c>
      <c r="L48" s="58" t="s">
        <v>29</v>
      </c>
      <c r="M48" s="34">
        <f t="shared" si="5"/>
        <v>3</v>
      </c>
      <c r="N48" s="34" t="str">
        <f t="shared" si="1"/>
        <v>Moderado</v>
      </c>
      <c r="O48" s="60">
        <f t="shared" si="2"/>
        <v>1.8333333333333333</v>
      </c>
      <c r="P48" s="60">
        <f t="shared" si="3"/>
        <v>5.5</v>
      </c>
      <c r="Q48" s="34" t="str">
        <f t="shared" si="4"/>
        <v>Medio</v>
      </c>
      <c r="R48" s="64" t="s">
        <v>125</v>
      </c>
    </row>
    <row r="49" spans="2:18" ht="60" x14ac:dyDescent="0.2">
      <c r="B49" s="34">
        <v>39</v>
      </c>
      <c r="C49" s="78"/>
      <c r="D49" s="2" t="s">
        <v>126</v>
      </c>
      <c r="E49" s="34" t="s">
        <v>28</v>
      </c>
      <c r="F49" s="58">
        <v>3</v>
      </c>
      <c r="G49" s="58">
        <v>5</v>
      </c>
      <c r="H49" s="58">
        <v>2</v>
      </c>
      <c r="I49" s="58">
        <v>2</v>
      </c>
      <c r="J49" s="58">
        <v>2</v>
      </c>
      <c r="K49" s="58">
        <v>3</v>
      </c>
      <c r="L49" s="58" t="s">
        <v>29</v>
      </c>
      <c r="M49" s="34">
        <f t="shared" si="5"/>
        <v>3</v>
      </c>
      <c r="N49" s="34" t="str">
        <f t="shared" si="1"/>
        <v>Catastrofico</v>
      </c>
      <c r="O49" s="60">
        <f t="shared" si="2"/>
        <v>2.8333333333333335</v>
      </c>
      <c r="P49" s="60">
        <f t="shared" si="3"/>
        <v>8.5</v>
      </c>
      <c r="Q49" s="34" t="s">
        <v>40</v>
      </c>
      <c r="R49" s="2" t="s">
        <v>127</v>
      </c>
    </row>
    <row r="50" spans="2:18" ht="45" x14ac:dyDescent="0.2">
      <c r="B50" s="34">
        <v>40</v>
      </c>
      <c r="C50" s="79"/>
      <c r="D50" s="2" t="s">
        <v>128</v>
      </c>
      <c r="E50" s="34" t="s">
        <v>32</v>
      </c>
      <c r="F50" s="58">
        <v>1</v>
      </c>
      <c r="G50" s="58">
        <v>1</v>
      </c>
      <c r="H50" s="58">
        <v>1</v>
      </c>
      <c r="I50" s="58">
        <v>1</v>
      </c>
      <c r="J50" s="58">
        <v>2</v>
      </c>
      <c r="K50" s="58">
        <v>1</v>
      </c>
      <c r="L50" s="58" t="s">
        <v>29</v>
      </c>
      <c r="M50" s="34">
        <f t="shared" si="5"/>
        <v>3</v>
      </c>
      <c r="N50" s="34" t="str">
        <f t="shared" si="1"/>
        <v>Menor</v>
      </c>
      <c r="O50" s="60">
        <f t="shared" si="2"/>
        <v>1.1666666666666667</v>
      </c>
      <c r="P50" s="60">
        <f t="shared" si="3"/>
        <v>3.5</v>
      </c>
      <c r="Q50" s="34" t="s">
        <v>99</v>
      </c>
      <c r="R50" s="2" t="s">
        <v>129</v>
      </c>
    </row>
    <row r="51" spans="2:18" ht="48" customHeight="1" x14ac:dyDescent="0.2">
      <c r="B51" s="34">
        <v>41</v>
      </c>
      <c r="C51" s="101" t="s">
        <v>130</v>
      </c>
      <c r="D51" s="65" t="s">
        <v>131</v>
      </c>
      <c r="E51" s="66" t="s">
        <v>28</v>
      </c>
      <c r="F51" s="58">
        <v>3</v>
      </c>
      <c r="G51" s="58">
        <v>3</v>
      </c>
      <c r="H51" s="58">
        <v>1</v>
      </c>
      <c r="I51" s="58">
        <v>1</v>
      </c>
      <c r="J51" s="58">
        <v>2</v>
      </c>
      <c r="K51" s="58">
        <v>3</v>
      </c>
      <c r="L51" s="58" t="s">
        <v>37</v>
      </c>
      <c r="M51" s="34">
        <f t="shared" si="5"/>
        <v>4</v>
      </c>
      <c r="N51" s="34" t="str">
        <f t="shared" si="1"/>
        <v>Moderado</v>
      </c>
      <c r="O51" s="60">
        <f t="shared" si="2"/>
        <v>2.1666666666666665</v>
      </c>
      <c r="P51" s="60">
        <f t="shared" si="3"/>
        <v>8.6666666666666661</v>
      </c>
      <c r="Q51" s="34" t="s">
        <v>40</v>
      </c>
      <c r="R51" s="65" t="s">
        <v>132</v>
      </c>
    </row>
    <row r="52" spans="2:18" ht="83.5" customHeight="1" x14ac:dyDescent="0.2">
      <c r="B52" s="34"/>
      <c r="C52" s="102"/>
      <c r="D52" s="65" t="s">
        <v>133</v>
      </c>
      <c r="E52" s="66" t="s">
        <v>28</v>
      </c>
      <c r="F52" s="58">
        <v>3</v>
      </c>
      <c r="G52" s="58">
        <v>4</v>
      </c>
      <c r="H52" s="58">
        <v>1</v>
      </c>
      <c r="I52" s="58">
        <v>1</v>
      </c>
      <c r="J52" s="58">
        <v>1</v>
      </c>
      <c r="K52" s="58">
        <v>1</v>
      </c>
      <c r="L52" s="58" t="s">
        <v>44</v>
      </c>
      <c r="M52" s="34">
        <f t="shared" si="5"/>
        <v>1</v>
      </c>
      <c r="N52" s="34" t="str">
        <f t="shared" si="1"/>
        <v>Mayor</v>
      </c>
      <c r="O52" s="60">
        <f t="shared" si="2"/>
        <v>1.8333333333333333</v>
      </c>
      <c r="P52" s="60">
        <f t="shared" si="3"/>
        <v>1.8333333333333333</v>
      </c>
      <c r="Q52" s="34" t="s">
        <v>78</v>
      </c>
      <c r="R52" s="2" t="s">
        <v>134</v>
      </c>
    </row>
    <row r="53" spans="2:18" ht="48" customHeight="1" x14ac:dyDescent="0.2">
      <c r="B53" s="34"/>
      <c r="C53" s="102"/>
      <c r="D53" s="65" t="s">
        <v>135</v>
      </c>
      <c r="E53" s="66" t="s">
        <v>28</v>
      </c>
      <c r="F53" s="58">
        <v>3</v>
      </c>
      <c r="G53" s="58">
        <v>5</v>
      </c>
      <c r="H53" s="58">
        <v>1</v>
      </c>
      <c r="I53" s="58">
        <v>3</v>
      </c>
      <c r="J53" s="58">
        <v>3</v>
      </c>
      <c r="K53" s="58">
        <v>1</v>
      </c>
      <c r="L53" s="58" t="s">
        <v>37</v>
      </c>
      <c r="M53" s="34">
        <f t="shared" si="5"/>
        <v>4</v>
      </c>
      <c r="N53" s="34" t="str">
        <f t="shared" si="1"/>
        <v>Catastrofico</v>
      </c>
      <c r="O53" s="60">
        <f t="shared" si="2"/>
        <v>2.6666666666666665</v>
      </c>
      <c r="P53" s="60">
        <v>9</v>
      </c>
      <c r="Q53" s="34" t="s">
        <v>40</v>
      </c>
      <c r="R53" s="65" t="s">
        <v>136</v>
      </c>
    </row>
    <row r="54" spans="2:18" ht="48" customHeight="1" x14ac:dyDescent="0.2">
      <c r="B54" s="34">
        <v>42</v>
      </c>
      <c r="C54" s="103"/>
      <c r="D54" s="65" t="s">
        <v>137</v>
      </c>
      <c r="E54" s="66" t="s">
        <v>138</v>
      </c>
      <c r="F54" s="58">
        <v>1</v>
      </c>
      <c r="G54" s="58">
        <v>2</v>
      </c>
      <c r="H54" s="58">
        <v>3</v>
      </c>
      <c r="I54" s="58">
        <v>1</v>
      </c>
      <c r="J54" s="58">
        <v>3</v>
      </c>
      <c r="K54" s="58">
        <v>3</v>
      </c>
      <c r="L54" s="58" t="s">
        <v>29</v>
      </c>
      <c r="M54" s="34">
        <f t="shared" si="5"/>
        <v>3</v>
      </c>
      <c r="N54" s="34" t="str">
        <f t="shared" si="1"/>
        <v>Moderado</v>
      </c>
      <c r="O54" s="60">
        <f t="shared" si="2"/>
        <v>2.1666666666666665</v>
      </c>
      <c r="P54" s="60">
        <f t="shared" si="3"/>
        <v>6.5</v>
      </c>
      <c r="Q54" s="34" t="str">
        <f t="shared" si="4"/>
        <v>Medio</v>
      </c>
      <c r="R54" s="65" t="s">
        <v>132</v>
      </c>
    </row>
    <row r="55" spans="2:18" x14ac:dyDescent="0.2">
      <c r="B55" s="98" t="s">
        <v>139</v>
      </c>
      <c r="C55" s="98"/>
      <c r="D55" s="98"/>
      <c r="E55" s="98"/>
      <c r="F55" s="98"/>
      <c r="G55" s="98"/>
      <c r="H55" s="98"/>
      <c r="I55" s="98"/>
      <c r="J55" s="98"/>
      <c r="K55" s="98"/>
      <c r="L55" s="98"/>
      <c r="M55" s="98"/>
      <c r="N55" s="98"/>
      <c r="O55" s="98"/>
      <c r="P55" s="98"/>
      <c r="Q55" s="98"/>
      <c r="R55" s="98"/>
    </row>
    <row r="56" spans="2:18" x14ac:dyDescent="0.2">
      <c r="B56" s="98" t="s">
        <v>140</v>
      </c>
      <c r="C56" s="98"/>
      <c r="D56" s="98"/>
      <c r="E56" s="98"/>
      <c r="F56" s="98"/>
      <c r="G56" s="98"/>
      <c r="H56" s="98"/>
      <c r="I56" s="98"/>
      <c r="J56" s="98"/>
      <c r="K56" s="98"/>
      <c r="L56" s="98"/>
      <c r="M56" s="98"/>
      <c r="N56" s="98"/>
      <c r="O56" s="98"/>
      <c r="P56" s="98"/>
      <c r="Q56" s="98"/>
      <c r="R56" s="98"/>
    </row>
    <row r="57" spans="2:18" x14ac:dyDescent="0.2">
      <c r="B57" s="98" t="s">
        <v>141</v>
      </c>
      <c r="C57" s="98"/>
      <c r="D57" s="98"/>
      <c r="E57" s="98"/>
      <c r="F57" s="98"/>
      <c r="G57" s="98"/>
      <c r="H57" s="98"/>
      <c r="I57" s="98"/>
      <c r="J57" s="98"/>
      <c r="K57" s="98"/>
      <c r="L57" s="98"/>
      <c r="M57" s="98"/>
      <c r="N57" s="98"/>
      <c r="O57" s="98"/>
      <c r="P57" s="98"/>
      <c r="Q57" s="98"/>
      <c r="R57" s="98"/>
    </row>
    <row r="58" spans="2:18" x14ac:dyDescent="0.2">
      <c r="B58" s="98" t="s">
        <v>142</v>
      </c>
      <c r="C58" s="98"/>
      <c r="D58" s="98"/>
      <c r="E58" s="98"/>
      <c r="F58" s="98"/>
      <c r="G58" s="98"/>
      <c r="H58" s="98"/>
      <c r="I58" s="98"/>
      <c r="J58" s="98"/>
      <c r="K58" s="98"/>
      <c r="L58" s="98"/>
      <c r="M58" s="98"/>
      <c r="N58" s="98"/>
      <c r="O58" s="98"/>
      <c r="P58" s="98"/>
      <c r="Q58" s="98"/>
      <c r="R58" s="98"/>
    </row>
    <row r="59" spans="2:18" ht="21" customHeight="1" x14ac:dyDescent="0.2">
      <c r="B59" s="98" t="s">
        <v>143</v>
      </c>
      <c r="C59" s="98"/>
      <c r="D59" s="98"/>
      <c r="E59" s="98"/>
      <c r="F59" s="98"/>
      <c r="G59" s="98"/>
      <c r="H59" s="98"/>
      <c r="I59" s="98"/>
      <c r="J59" s="98"/>
      <c r="K59" s="98"/>
      <c r="L59" s="98"/>
      <c r="M59" s="98"/>
      <c r="N59" s="98"/>
      <c r="O59" s="98"/>
      <c r="P59" s="98"/>
      <c r="Q59" s="98"/>
      <c r="R59" s="98"/>
    </row>
    <row r="60" spans="2:18" x14ac:dyDescent="0.2">
      <c r="B60" s="99" t="s">
        <v>144</v>
      </c>
      <c r="C60" s="99"/>
      <c r="D60" s="99"/>
      <c r="E60" s="99"/>
      <c r="F60" s="99"/>
      <c r="G60" s="99"/>
      <c r="H60" s="99"/>
      <c r="I60" s="99"/>
      <c r="J60" s="99"/>
      <c r="K60" s="99"/>
      <c r="L60" s="99"/>
      <c r="M60" s="99"/>
      <c r="N60" s="99"/>
      <c r="O60" s="99"/>
      <c r="P60" s="99"/>
      <c r="Q60" s="99"/>
      <c r="R60" s="99"/>
    </row>
    <row r="61" spans="2:18" ht="94.5" customHeight="1" x14ac:dyDescent="0.2">
      <c r="B61" s="100" t="s">
        <v>145</v>
      </c>
      <c r="C61" s="100"/>
      <c r="D61" s="100"/>
      <c r="E61" s="100"/>
      <c r="F61" s="100"/>
      <c r="G61" s="100"/>
      <c r="H61" s="100"/>
      <c r="I61" s="100"/>
      <c r="J61" s="100"/>
      <c r="K61" s="100"/>
      <c r="L61" s="100"/>
      <c r="M61" s="100"/>
      <c r="N61" s="100"/>
      <c r="O61" s="100"/>
      <c r="P61" s="100"/>
      <c r="Q61" s="100"/>
      <c r="R61" s="100"/>
    </row>
    <row r="62" spans="2:18" x14ac:dyDescent="0.2">
      <c r="B62" s="18"/>
      <c r="C62" s="35"/>
      <c r="D62" s="27"/>
      <c r="E62" s="27"/>
      <c r="F62" s="27"/>
      <c r="G62" s="27"/>
      <c r="H62" s="27"/>
      <c r="I62" s="27"/>
      <c r="J62" s="27"/>
      <c r="K62" s="27"/>
      <c r="L62" s="27"/>
      <c r="M62" s="40"/>
      <c r="N62" s="27"/>
      <c r="O62" s="40"/>
      <c r="P62" s="40"/>
      <c r="Q62" s="40"/>
      <c r="R62" s="27"/>
    </row>
  </sheetData>
  <autoFilter ref="B6:U50" xr:uid="{00000000-0009-0000-0000-000002000000}">
    <filterColumn colId="1" showButton="0"/>
  </autoFilter>
  <mergeCells count="31">
    <mergeCell ref="B59:R59"/>
    <mergeCell ref="B60:R60"/>
    <mergeCell ref="B61:R61"/>
    <mergeCell ref="C51:C54"/>
    <mergeCell ref="B55:R55"/>
    <mergeCell ref="B56:R56"/>
    <mergeCell ref="B57:R57"/>
    <mergeCell ref="B58:R58"/>
    <mergeCell ref="D2:Q4"/>
    <mergeCell ref="C10:C14"/>
    <mergeCell ref="E5:E6"/>
    <mergeCell ref="F5:K5"/>
    <mergeCell ref="L5:L6"/>
    <mergeCell ref="B2:C4"/>
    <mergeCell ref="B5:B6"/>
    <mergeCell ref="C5:D6"/>
    <mergeCell ref="M5:M6"/>
    <mergeCell ref="P5:P6"/>
    <mergeCell ref="Q5:Q6"/>
    <mergeCell ref="O5:O6"/>
    <mergeCell ref="C7:C9"/>
    <mergeCell ref="R5:R6"/>
    <mergeCell ref="N5:N6"/>
    <mergeCell ref="C44:C50"/>
    <mergeCell ref="C18:C23"/>
    <mergeCell ref="C24:C29"/>
    <mergeCell ref="C32:C36"/>
    <mergeCell ref="C37:C41"/>
    <mergeCell ref="C42:C43"/>
    <mergeCell ref="C30:C31"/>
    <mergeCell ref="C15:C17"/>
  </mergeCells>
  <conditionalFormatting sqref="M7:M54">
    <cfRule type="containsText" dxfId="9" priority="1" operator="containsText" text="Extremo">
      <formula>NOT(ISERROR(SEARCH("Extremo",M7)))</formula>
    </cfRule>
    <cfRule type="containsText" dxfId="8" priority="2" operator="containsText" text="Alto">
      <formula>NOT(ISERROR(SEARCH("Alto",M7)))</formula>
    </cfRule>
    <cfRule type="containsText" dxfId="7" priority="3" operator="containsText" text="Medio">
      <formula>NOT(ISERROR(SEARCH("Medio",M7)))</formula>
    </cfRule>
    <cfRule type="containsText" dxfId="6" priority="4" operator="containsText" text="Bajo">
      <formula>NOT(ISERROR(SEARCH("Bajo",M7)))</formula>
    </cfRule>
    <cfRule type="containsText" dxfId="5" priority="5" operator="containsText" text="Inusual">
      <formula>NOT(ISERROR(SEARCH("Inusual",M7)))</formula>
    </cfRule>
  </conditionalFormatting>
  <conditionalFormatting sqref="O7:Q54">
    <cfRule type="containsText" dxfId="4" priority="136" operator="containsText" text="Extremo">
      <formula>NOT(ISERROR(SEARCH("Extremo",O7)))</formula>
    </cfRule>
    <cfRule type="containsText" dxfId="3" priority="137" operator="containsText" text="Alto">
      <formula>NOT(ISERROR(SEARCH("Alto",O7)))</formula>
    </cfRule>
    <cfRule type="containsText" dxfId="2" priority="138" operator="containsText" text="Medio">
      <formula>NOT(ISERROR(SEARCH("Medio",O7)))</formula>
    </cfRule>
    <cfRule type="containsText" dxfId="1" priority="139" operator="containsText" text="Bajo">
      <formula>NOT(ISERROR(SEARCH("Bajo",O7)))</formula>
    </cfRule>
    <cfRule type="containsText" dxfId="0" priority="140" operator="containsText" text="Inusual">
      <formula>NOT(ISERROR(SEARCH("Inusual",O7)))</formula>
    </cfRule>
  </conditionalFormatting>
  <dataValidations count="2">
    <dataValidation type="list" allowBlank="1" showInputMessage="1" showErrorMessage="1" sqref="F7:K33 F35:K54" xr:uid="{00000000-0002-0000-0200-000000000000}">
      <formula1>"1,2,3,4,5"</formula1>
    </dataValidation>
    <dataValidation type="list" allowBlank="1" showInputMessage="1" showErrorMessage="1" sqref="L35:L54 L7:L33"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zoomScalePageLayoutView="130" workbookViewId="0">
      <selection activeCell="E11" sqref="E11"/>
    </sheetView>
  </sheetViews>
  <sheetFormatPr baseColWidth="10" defaultColWidth="11.5" defaultRowHeight="13" customHeight="1" x14ac:dyDescent="0.2"/>
  <cols>
    <col min="1" max="1" width="6.33203125" style="9" customWidth="1"/>
    <col min="2" max="2" width="4.83203125" style="9" customWidth="1"/>
    <col min="3" max="3" width="5" style="9" customWidth="1"/>
    <col min="4" max="8" width="11.5" style="9" customWidth="1"/>
    <col min="9" max="16384" width="11.5" style="9"/>
  </cols>
  <sheetData>
    <row r="1" spans="1:8" ht="20.5" customHeight="1" x14ac:dyDescent="0.2">
      <c r="A1" s="1"/>
      <c r="B1" s="1"/>
      <c r="C1" s="13"/>
      <c r="D1" s="1"/>
      <c r="E1" s="1"/>
      <c r="F1" s="1"/>
      <c r="G1" s="1"/>
      <c r="H1" s="1"/>
    </row>
    <row r="2" spans="1:8" ht="13" customHeight="1" x14ac:dyDescent="0.2">
      <c r="A2" s="1"/>
      <c r="B2" s="104" t="s">
        <v>146</v>
      </c>
      <c r="C2" s="105"/>
      <c r="D2" s="105"/>
      <c r="E2" s="105"/>
      <c r="F2" s="105"/>
      <c r="G2" s="105"/>
      <c r="H2" s="106"/>
    </row>
    <row r="3" spans="1:8" ht="51" customHeight="1" x14ac:dyDescent="0.2">
      <c r="A3" s="1"/>
      <c r="B3" s="107" t="s">
        <v>147</v>
      </c>
      <c r="C3" s="55">
        <v>5</v>
      </c>
      <c r="D3" s="41" t="e">
        <f>IF(AND($C3='Formato Matriz'!$U$3,D$8='Formato Matriz'!$U$4),"PERFIL","")</f>
        <v>#REF!</v>
      </c>
      <c r="E3" s="42" t="e">
        <f>IF(AND($C3='Formato Matriz'!$U$3,E$8='Formato Matriz'!$U$4),"PERFIL","")</f>
        <v>#REF!</v>
      </c>
      <c r="F3" s="42" t="e">
        <f>IF(AND($C3='Formato Matriz'!$U$3,F$8='Formato Matriz'!$U$4),"PERFIL","")</f>
        <v>#REF!</v>
      </c>
      <c r="G3" s="43" t="e">
        <f>IF(AND($C3='Formato Matriz'!$U$3,G$8='Formato Matriz'!$U$4),"PERFIL","")</f>
        <v>#REF!</v>
      </c>
      <c r="H3" s="43" t="e">
        <f>IF(AND($C3='Formato Matriz'!$U$3,H$8='Formato Matriz'!$U$4),"PERFIL","")</f>
        <v>#REF!</v>
      </c>
    </row>
    <row r="4" spans="1:8" ht="51" customHeight="1" x14ac:dyDescent="0.2">
      <c r="A4" s="1"/>
      <c r="B4" s="107"/>
      <c r="C4" s="55">
        <v>4</v>
      </c>
      <c r="D4" s="41" t="e">
        <f>IF(AND($C4='Formato Matriz'!$U$3,D$8='Formato Matriz'!$U$4),"PERFIL","")</f>
        <v>#REF!</v>
      </c>
      <c r="E4" s="41" t="e">
        <f>IF(AND($C4='Formato Matriz'!$U$3,E$8='Formato Matriz'!$U$4),"PERFIL","")</f>
        <v>#REF!</v>
      </c>
      <c r="F4" s="42" t="e">
        <f>IF(AND($C4='Formato Matriz'!$U$3,F$8='Formato Matriz'!$U$4),"PERFIL","")</f>
        <v>#REF!</v>
      </c>
      <c r="G4" s="43" t="e">
        <f>IF(AND($C4='Formato Matriz'!$U$3,G$8='Formato Matriz'!$U$4),"PERFIL","")</f>
        <v>#REF!</v>
      </c>
      <c r="H4" s="43" t="e">
        <f>IF(AND($C4='Formato Matriz'!$U$3,H$8='Formato Matriz'!$U$4),"PERFIL","")</f>
        <v>#REF!</v>
      </c>
    </row>
    <row r="5" spans="1:8" ht="51" customHeight="1" x14ac:dyDescent="0.2">
      <c r="A5" s="1"/>
      <c r="B5" s="107"/>
      <c r="C5" s="55">
        <v>3</v>
      </c>
      <c r="D5" s="44" t="e">
        <f>IF(AND($C5='Formato Matriz'!$U$3,D$8='Formato Matriz'!$U$4),"PERFIL","")</f>
        <v>#REF!</v>
      </c>
      <c r="E5" s="44" t="e">
        <f>IF(AND($C5='Formato Matriz'!$U$3,E$8='Formato Matriz'!$U$4),"PERFIL","")</f>
        <v>#REF!</v>
      </c>
      <c r="F5" s="41" t="e">
        <f>IF(AND($C5='Formato Matriz'!$U$3,F$8='Formato Matriz'!$U$4),"PERFIL","")</f>
        <v>#REF!</v>
      </c>
      <c r="G5" s="42" t="e">
        <f>IF(AND($C5='Formato Matriz'!$U$3,G$8='Formato Matriz'!$U$4),"PERFIL","")</f>
        <v>#REF!</v>
      </c>
      <c r="H5" s="45" t="e">
        <f>IF(AND($C5='Formato Matriz'!$U$3,H$8='Formato Matriz'!$U$4),"PERFIL","")</f>
        <v>#REF!</v>
      </c>
    </row>
    <row r="6" spans="1:8" ht="51" customHeight="1" x14ac:dyDescent="0.2">
      <c r="A6" s="1"/>
      <c r="B6" s="107"/>
      <c r="C6" s="55">
        <v>2</v>
      </c>
      <c r="D6" s="44" t="e">
        <f>IF(AND($C6='Formato Matriz'!$U$3,D$8='Formato Matriz'!$U$4),"PERFIL","")</f>
        <v>#REF!</v>
      </c>
      <c r="E6" s="44" t="e">
        <f>IF(AND($C6='Formato Matriz'!$U$3,E$8='Formato Matriz'!$U$4),"PERFIL","")</f>
        <v>#REF!</v>
      </c>
      <c r="F6" s="41" t="e">
        <f>IF(AND($C6='Formato Matriz'!$U$3,F$8='Formato Matriz'!$U$4),"PERFIL","")</f>
        <v>#REF!</v>
      </c>
      <c r="G6" s="42" t="e">
        <f>IF(AND($C6='Formato Matriz'!$U$3,G$8='Formato Matriz'!$U$4),"PERFIL","")</f>
        <v>#REF!</v>
      </c>
      <c r="H6" s="42" t="e">
        <f>IF(AND($C6='Formato Matriz'!$U$3,H$8='Formato Matriz'!$U$4),"PERFIL","")</f>
        <v>#REF!</v>
      </c>
    </row>
    <row r="7" spans="1:8" ht="51" customHeight="1" x14ac:dyDescent="0.2">
      <c r="A7" s="1"/>
      <c r="B7" s="107"/>
      <c r="C7" s="55">
        <v>1</v>
      </c>
      <c r="D7" s="46" t="e">
        <f>IF(AND($C7='Formato Matriz'!$U$3,D$8='Formato Matriz'!$U$4),"PERFIL","")</f>
        <v>#REF!</v>
      </c>
      <c r="E7" s="44" t="e">
        <f>IF(AND($C7='Formato Matriz'!$U$3,E$8='Formato Matriz'!$U$4),"PERFIL","")</f>
        <v>#REF!</v>
      </c>
      <c r="F7" s="41" t="e">
        <f>IF(AND($C7='Formato Matriz'!$U$3,F$8='Formato Matriz'!$U$4),"PERFIL","")</f>
        <v>#REF!</v>
      </c>
      <c r="G7" s="41" t="e">
        <f>IF(AND($C7='Formato Matriz'!$U$3,G$8='Formato Matriz'!$U$4),"PERFIL","")</f>
        <v>#REF!</v>
      </c>
      <c r="H7" s="42" t="e">
        <f>IF(AND($C7='Formato Matriz'!$U$3,H$8='Formato Matriz'!$U$4),"PERFIL","")</f>
        <v>#REF!</v>
      </c>
    </row>
    <row r="8" spans="1:8" ht="14" x14ac:dyDescent="0.2">
      <c r="A8" s="13"/>
      <c r="B8" s="55"/>
      <c r="C8" s="55"/>
      <c r="D8" s="55">
        <v>1</v>
      </c>
      <c r="E8" s="55">
        <v>2</v>
      </c>
      <c r="F8" s="55">
        <v>3</v>
      </c>
      <c r="G8" s="55">
        <v>4</v>
      </c>
      <c r="H8" s="55">
        <v>5</v>
      </c>
    </row>
    <row r="9" spans="1:8" ht="14" x14ac:dyDescent="0.2">
      <c r="A9" s="1"/>
      <c r="B9" s="21"/>
      <c r="C9" s="55"/>
      <c r="D9" s="108" t="s">
        <v>148</v>
      </c>
      <c r="E9" s="108"/>
      <c r="F9" s="108"/>
      <c r="G9" s="108"/>
      <c r="H9" s="108"/>
    </row>
    <row r="10" spans="1:8" ht="14" x14ac:dyDescent="0.2">
      <c r="A10" s="1"/>
      <c r="B10" s="19"/>
      <c r="C10" s="20"/>
      <c r="D10" s="19"/>
      <c r="E10" s="19"/>
      <c r="F10" s="19"/>
      <c r="G10" s="19"/>
      <c r="H10" s="19"/>
    </row>
    <row r="11" spans="1:8" ht="13.5" customHeight="1" x14ac:dyDescent="0.2">
      <c r="A11" s="1"/>
      <c r="B11" s="111"/>
      <c r="C11" s="111"/>
      <c r="D11" s="19" t="s">
        <v>106</v>
      </c>
      <c r="E11" s="22" t="s">
        <v>149</v>
      </c>
      <c r="F11" s="1"/>
      <c r="G11" s="1"/>
      <c r="H11" s="1"/>
    </row>
    <row r="12" spans="1:8" ht="13.5" customHeight="1" x14ac:dyDescent="0.2">
      <c r="A12" s="1"/>
      <c r="B12" s="112"/>
      <c r="C12" s="112"/>
      <c r="D12" s="19" t="s">
        <v>78</v>
      </c>
      <c r="E12" s="1" t="s">
        <v>150</v>
      </c>
      <c r="F12" s="1"/>
      <c r="G12" s="1"/>
      <c r="H12" s="1"/>
    </row>
    <row r="13" spans="1:8" ht="13.5" customHeight="1" x14ac:dyDescent="0.2">
      <c r="A13" s="1"/>
      <c r="B13" s="113"/>
      <c r="C13" s="113"/>
      <c r="D13" s="19" t="s">
        <v>99</v>
      </c>
      <c r="E13" s="1" t="s">
        <v>151</v>
      </c>
      <c r="F13" s="1"/>
      <c r="G13" s="1"/>
      <c r="H13" s="1"/>
    </row>
    <row r="14" spans="1:8" ht="13.5" customHeight="1" x14ac:dyDescent="0.2">
      <c r="A14" s="1"/>
      <c r="B14" s="109"/>
      <c r="C14" s="109"/>
      <c r="D14" s="23" t="s">
        <v>40</v>
      </c>
      <c r="E14" s="1" t="s">
        <v>152</v>
      </c>
      <c r="F14" s="1"/>
      <c r="G14" s="1"/>
      <c r="H14" s="1"/>
    </row>
    <row r="15" spans="1:8" ht="13.5" customHeight="1" x14ac:dyDescent="0.2">
      <c r="A15" s="1"/>
      <c r="B15" s="110"/>
      <c r="C15" s="110"/>
      <c r="D15" s="19" t="s">
        <v>153</v>
      </c>
      <c r="E15" s="1" t="s">
        <v>154</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B2" zoomScale="85" zoomScaleNormal="85" zoomScaleSheetLayoutView="85" zoomScalePageLayoutView="130" workbookViewId="0">
      <selection activeCell="B5" sqref="B5"/>
    </sheetView>
  </sheetViews>
  <sheetFormatPr baseColWidth="10" defaultColWidth="11.5" defaultRowHeight="13" customHeight="1" x14ac:dyDescent="0.2"/>
  <cols>
    <col min="1" max="1" width="5.83203125" style="9" customWidth="1"/>
    <col min="2" max="2" width="13.5" style="9" bestFit="1" customWidth="1"/>
    <col min="3" max="3" width="20" style="9" customWidth="1"/>
    <col min="4" max="4" width="22.83203125" style="9" customWidth="1"/>
    <col min="5" max="5" width="22" style="10" customWidth="1"/>
    <col min="6" max="6" width="24.5" style="9" customWidth="1"/>
    <col min="7" max="7" width="23" style="11" customWidth="1"/>
    <col min="8" max="8" width="42.1640625" style="12" customWidth="1"/>
    <col min="9" max="9" width="29.5" style="9" customWidth="1"/>
    <col min="10" max="10" width="5.33203125" style="9" customWidth="1"/>
    <col min="11" max="16384" width="11.5" style="9"/>
  </cols>
  <sheetData>
    <row r="1" spans="2:10" ht="25" customHeight="1" x14ac:dyDescent="0.2"/>
    <row r="2" spans="2:10" ht="19.5" customHeight="1" x14ac:dyDescent="0.2">
      <c r="B2" s="118" t="s">
        <v>155</v>
      </c>
      <c r="C2" s="118"/>
      <c r="D2" s="118"/>
      <c r="E2" s="118"/>
      <c r="F2" s="118"/>
      <c r="G2" s="118"/>
      <c r="H2" s="9"/>
    </row>
    <row r="3" spans="2:10" ht="17.5" customHeight="1" x14ac:dyDescent="0.2">
      <c r="B3" s="56" t="s">
        <v>156</v>
      </c>
      <c r="C3" s="56" t="s">
        <v>157</v>
      </c>
      <c r="D3" s="117" t="s">
        <v>158</v>
      </c>
      <c r="E3" s="117"/>
      <c r="F3" s="117"/>
      <c r="G3" s="117"/>
      <c r="H3" s="9"/>
    </row>
    <row r="4" spans="2:10" ht="16.5" customHeight="1" x14ac:dyDescent="0.2">
      <c r="B4" s="3">
        <v>1</v>
      </c>
      <c r="C4" s="4" t="s">
        <v>159</v>
      </c>
      <c r="D4" s="81" t="s">
        <v>160</v>
      </c>
      <c r="E4" s="81"/>
      <c r="F4" s="81"/>
      <c r="G4" s="81"/>
      <c r="H4" s="9"/>
    </row>
    <row r="5" spans="2:10" ht="16.5" customHeight="1" x14ac:dyDescent="0.2">
      <c r="B5" s="3">
        <v>2</v>
      </c>
      <c r="C5" s="31" t="s">
        <v>161</v>
      </c>
      <c r="D5" s="81" t="s">
        <v>162</v>
      </c>
      <c r="E5" s="81"/>
      <c r="F5" s="81"/>
      <c r="G5" s="81"/>
      <c r="H5" s="36"/>
    </row>
    <row r="6" spans="2:10" ht="16.5" customHeight="1" x14ac:dyDescent="0.2">
      <c r="B6" s="3">
        <v>3</v>
      </c>
      <c r="C6" s="6" t="s">
        <v>163</v>
      </c>
      <c r="D6" s="81" t="s">
        <v>164</v>
      </c>
      <c r="E6" s="81"/>
      <c r="F6" s="81"/>
      <c r="G6" s="81"/>
      <c r="H6" s="36"/>
    </row>
    <row r="7" spans="2:10" ht="16.5" customHeight="1" x14ac:dyDescent="0.2">
      <c r="B7" s="3">
        <v>4</v>
      </c>
      <c r="C7" s="7" t="s">
        <v>165</v>
      </c>
      <c r="D7" s="81" t="s">
        <v>166</v>
      </c>
      <c r="E7" s="81"/>
      <c r="F7" s="81"/>
      <c r="G7" s="81"/>
      <c r="H7" s="37"/>
    </row>
    <row r="8" spans="2:10" ht="16.5" customHeight="1" x14ac:dyDescent="0.2">
      <c r="B8" s="3">
        <v>5</v>
      </c>
      <c r="C8" s="8" t="s">
        <v>167</v>
      </c>
      <c r="D8" s="81" t="s">
        <v>168</v>
      </c>
      <c r="E8" s="81"/>
      <c r="F8" s="81"/>
      <c r="G8" s="81"/>
      <c r="H8" s="37"/>
    </row>
    <row r="9" spans="2:10" ht="23.5" customHeight="1" x14ac:dyDescent="0.2">
      <c r="H9" s="38"/>
    </row>
    <row r="10" spans="2:10" ht="18" customHeight="1" x14ac:dyDescent="0.2">
      <c r="B10" s="114" t="s">
        <v>169</v>
      </c>
      <c r="C10" s="115"/>
      <c r="D10" s="115"/>
      <c r="E10" s="115"/>
      <c r="F10" s="115"/>
      <c r="G10" s="115"/>
      <c r="H10" s="115"/>
      <c r="I10" s="116"/>
    </row>
    <row r="11" spans="2:10" ht="17.5" customHeight="1" x14ac:dyDescent="0.2">
      <c r="B11" s="56" t="s">
        <v>156</v>
      </c>
      <c r="C11" s="56" t="s">
        <v>170</v>
      </c>
      <c r="D11" s="24" t="s">
        <v>171</v>
      </c>
      <c r="E11" s="24" t="s">
        <v>172</v>
      </c>
      <c r="F11" s="54" t="s">
        <v>173</v>
      </c>
      <c r="G11" s="25" t="s">
        <v>174</v>
      </c>
      <c r="H11" s="25" t="s">
        <v>175</v>
      </c>
      <c r="I11" s="24" t="s">
        <v>176</v>
      </c>
      <c r="J11" s="13"/>
    </row>
    <row r="12" spans="2:10" ht="45" x14ac:dyDescent="0.2">
      <c r="B12" s="14">
        <v>1</v>
      </c>
      <c r="C12" s="4" t="s">
        <v>177</v>
      </c>
      <c r="D12" s="2" t="s">
        <v>178</v>
      </c>
      <c r="E12" s="2" t="s">
        <v>179</v>
      </c>
      <c r="F12" s="15" t="s">
        <v>180</v>
      </c>
      <c r="G12" s="16" t="s">
        <v>181</v>
      </c>
      <c r="H12" s="17" t="s">
        <v>182</v>
      </c>
      <c r="I12" s="2" t="s">
        <v>183</v>
      </c>
      <c r="J12" s="18"/>
    </row>
    <row r="13" spans="2:10" ht="60" x14ac:dyDescent="0.2">
      <c r="B13" s="14">
        <v>2</v>
      </c>
      <c r="C13" s="5" t="s">
        <v>184</v>
      </c>
      <c r="D13" s="2" t="s">
        <v>185</v>
      </c>
      <c r="E13" s="2" t="s">
        <v>186</v>
      </c>
      <c r="F13" s="15" t="s">
        <v>187</v>
      </c>
      <c r="G13" s="16" t="s">
        <v>188</v>
      </c>
      <c r="H13" s="17" t="s">
        <v>189</v>
      </c>
      <c r="I13" s="2" t="s">
        <v>190</v>
      </c>
      <c r="J13" s="18"/>
    </row>
    <row r="14" spans="2:10" ht="75" x14ac:dyDescent="0.2">
      <c r="B14" s="14">
        <v>3</v>
      </c>
      <c r="C14" s="6" t="s">
        <v>191</v>
      </c>
      <c r="D14" s="2" t="s">
        <v>192</v>
      </c>
      <c r="E14" s="2" t="s">
        <v>193</v>
      </c>
      <c r="F14" s="15" t="s">
        <v>194</v>
      </c>
      <c r="G14" s="16" t="s">
        <v>195</v>
      </c>
      <c r="H14" s="17" t="s">
        <v>196</v>
      </c>
      <c r="I14" s="2" t="s">
        <v>197</v>
      </c>
      <c r="J14" s="18"/>
    </row>
    <row r="15" spans="2:10" ht="60" x14ac:dyDescent="0.2">
      <c r="B15" s="14">
        <v>4</v>
      </c>
      <c r="C15" s="7" t="s">
        <v>198</v>
      </c>
      <c r="D15" s="2" t="s">
        <v>199</v>
      </c>
      <c r="E15" s="2" t="s">
        <v>200</v>
      </c>
      <c r="F15" s="15" t="s">
        <v>201</v>
      </c>
      <c r="G15" s="16" t="s">
        <v>202</v>
      </c>
      <c r="H15" s="17" t="s">
        <v>203</v>
      </c>
      <c r="I15" s="2" t="s">
        <v>204</v>
      </c>
      <c r="J15" s="18"/>
    </row>
    <row r="16" spans="2:10" ht="60" x14ac:dyDescent="0.2">
      <c r="B16" s="14">
        <v>5</v>
      </c>
      <c r="C16" s="8" t="s">
        <v>205</v>
      </c>
      <c r="D16" s="2" t="s">
        <v>206</v>
      </c>
      <c r="E16" s="2" t="s">
        <v>207</v>
      </c>
      <c r="F16" s="15" t="s">
        <v>208</v>
      </c>
      <c r="G16" s="16" t="s">
        <v>209</v>
      </c>
      <c r="H16" s="17" t="s">
        <v>210</v>
      </c>
      <c r="I16" s="2" t="s">
        <v>211</v>
      </c>
      <c r="J16" s="18"/>
    </row>
    <row r="17" spans="2:10" ht="14" x14ac:dyDescent="0.2">
      <c r="B17" s="30" t="s">
        <v>212</v>
      </c>
      <c r="C17" s="27"/>
      <c r="D17" s="27"/>
      <c r="E17" s="27"/>
      <c r="F17" s="27"/>
      <c r="G17" s="28"/>
      <c r="H17" s="29"/>
      <c r="I17" s="27"/>
      <c r="J17" s="18"/>
    </row>
    <row r="18" spans="2:10" ht="14" x14ac:dyDescent="0.2">
      <c r="B18" s="26"/>
      <c r="D18" s="27"/>
      <c r="E18" s="27"/>
      <c r="F18" s="27"/>
      <c r="G18" s="28"/>
      <c r="H18" s="29"/>
      <c r="I18" s="27"/>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F061EBCC017B04180349242902E2543" ma:contentTypeVersion="29" ma:contentTypeDescription="Crear nuevo documento." ma:contentTypeScope="" ma:versionID="f8da26c62f15fde624cfcc62584a3220">
  <xsd:schema xmlns:xsd="http://www.w3.org/2001/XMLSchema" xmlns:xs="http://www.w3.org/2001/XMLSchema" xmlns:p="http://schemas.microsoft.com/office/2006/metadata/properties" xmlns:ns2="ac56c1f3-31c0-453f-a621-bb840a5ce20c" xmlns:ns3="0ed227f2-6739-4257-89f1-7c6ba58b139c" targetNamespace="http://schemas.microsoft.com/office/2006/metadata/properties" ma:root="true" ma:fieldsID="e237522f9fa42f237da17e6c1759a863" ns2:_="" ns3:_="">
    <xsd:import namespace="ac56c1f3-31c0-453f-a621-bb840a5ce20c"/>
    <xsd:import namespace="0ed227f2-6739-4257-89f1-7c6ba58b139c"/>
    <xsd:element name="properties">
      <xsd:complexType>
        <xsd:sequence>
          <xsd:element name="documentManagement">
            <xsd:complexType>
              <xsd:all>
                <xsd:element ref="ns2:Link"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ink2"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6c1f3-31c0-453f-a621-bb840a5ce20c" elementFormDefault="qualified">
    <xsd:import namespace="http://schemas.microsoft.com/office/2006/documentManagement/types"/>
    <xsd:import namespace="http://schemas.microsoft.com/office/infopath/2007/PartnerControls"/>
    <xsd:element name="Link" ma:index="2"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hidden="true" ma:internalName="MediaServiceLocation"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0" nillable="true" ma:displayName="Length (seconds)" ma:hidden="true" ma:internalName="MediaLengthInSeconds" ma:readOnly="true">
      <xsd:simpleType>
        <xsd:restriction base="dms:Unknown"/>
      </xsd:simpleType>
    </xsd:element>
    <xsd:element name="Link2" ma:index="22" nillable="true" ma:displayName="Link 2" ma:format="Hyperlink" ma:hidden="true" ma:internalName="Link2"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2785dc40-82a5-43c1-b5c0-b2abc6a179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d227f2-6739-4257-89f1-7c6ba58b139c" elementFormDefault="qualified">
    <xsd:import namespace="http://schemas.microsoft.com/office/2006/documentManagement/types"/>
    <xsd:import namespace="http://schemas.microsoft.com/office/infopath/2007/PartnerControls"/>
    <xsd:element name="SharedWithUsers" ma:index="16"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hidden="true" ma:internalName="SharedWithDetails" ma:readOnly="true">
      <xsd:simpleType>
        <xsd:restriction base="dms:Note"/>
      </xsd:simpleType>
    </xsd:element>
    <xsd:element name="TaxCatchAll" ma:index="25" nillable="true" ma:displayName="Taxonomy Catch All Column" ma:hidden="true" ma:list="{75f03999-c501-472b-9b64-a242e3f30f52}" ma:internalName="TaxCatchAll" ma:showField="CatchAllData" ma:web="0ed227f2-6739-4257-89f1-7c6ba58b13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ink xmlns="ac56c1f3-31c0-453f-a621-bb840a5ce20c">
      <Url xsi:nil="true"/>
      <Description xsi:nil="true"/>
    </Link>
    <Link2 xmlns="ac56c1f3-31c0-453f-a621-bb840a5ce20c">
      <Url xsi:nil="true"/>
      <Description xsi:nil="true"/>
    </Link2>
    <lcf76f155ced4ddcb4097134ff3c332f xmlns="ac56c1f3-31c0-453f-a621-bb840a5ce20c">
      <Terms xmlns="http://schemas.microsoft.com/office/infopath/2007/PartnerControls"/>
    </lcf76f155ced4ddcb4097134ff3c332f>
    <TaxCatchAll xmlns="0ed227f2-6739-4257-89f1-7c6ba58b139c" xsi:nil="true"/>
  </documentManagement>
</p:properties>
</file>

<file path=customXml/itemProps1.xml><?xml version="1.0" encoding="utf-8"?>
<ds:datastoreItem xmlns:ds="http://schemas.openxmlformats.org/officeDocument/2006/customXml" ds:itemID="{8A8B89F5-A2AC-4639-93BE-32B26A278D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56c1f3-31c0-453f-a621-bb840a5ce20c"/>
    <ds:schemaRef ds:uri="0ed227f2-6739-4257-89f1-7c6ba58b13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4DDC5C-BDA1-4A6E-9697-7F0034C9284F}">
  <ds:schemaRefs>
    <ds:schemaRef ds:uri="http://schemas.microsoft.com/sharepoint/v3/contenttype/forms"/>
  </ds:schemaRefs>
</ds:datastoreItem>
</file>

<file path=customXml/itemProps3.xml><?xml version="1.0" encoding="utf-8"?>
<ds:datastoreItem xmlns:ds="http://schemas.openxmlformats.org/officeDocument/2006/customXml" ds:itemID="{DFC7624C-0C57-4CEE-96FD-0761E3E56D65}">
  <ds:schemaRefs>
    <ds:schemaRef ds:uri="http://schemas.microsoft.com/office/2006/metadata/properties"/>
    <ds:schemaRef ds:uri="http://schemas.microsoft.com/office/infopath/2007/PartnerControls"/>
    <ds:schemaRef ds:uri="ac56c1f3-31c0-453f-a621-bb840a5ce20c"/>
    <ds:schemaRef ds:uri="0ed227f2-6739-4257-89f1-7c6ba58b139c"/>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Instrucciones</vt:lpstr>
      <vt:lpstr>Formato Matriz</vt:lpstr>
      <vt:lpstr>RIESGO DEL PROYECTO</vt:lpstr>
      <vt:lpstr>Prob. e Impacto</vt:lpstr>
      <vt:lpstr>'Formato Matriz'!Área_de_impresión</vt:lpstr>
      <vt:lpstr>'Prob. e Impacto'!Área_de_impresión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Santiago Carrillo</dc:creator>
  <cp:keywords/>
  <dc:description/>
  <cp:lastModifiedBy>Adriana Gamero</cp:lastModifiedBy>
  <cp:revision/>
  <dcterms:created xsi:type="dcterms:W3CDTF">2017-07-05T14:58:05Z</dcterms:created>
  <dcterms:modified xsi:type="dcterms:W3CDTF">2024-04-04T04:45:35Z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0x0101007F061EBCC017B04180349242902E2543</vt:lpwstr>
  </property>
</Properties>
</file>